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5020E3ED-2EDE-4786-B41A-F20F8B3AAB8E}" xr6:coauthVersionLast="47" xr6:coauthVersionMax="47" xr10:uidLastSave="{00000000-0000-0000-0000-000000000000}"/>
  <bookViews>
    <workbookView xWindow="1068" yWindow="720" windowWidth="15048" windowHeight="11460" xr2:uid="{00000000-000D-0000-FFFF-FFFF00000000}"/>
  </bookViews>
  <sheets>
    <sheet name="明細" sheetId="1" r:id="rId1"/>
    <sheet name="勤怠" sheetId="2" r:id="rId2"/>
    <sheet name="設定" sheetId="3" r:id="rId3"/>
    <sheet name="表示・印刷用" sheetId="7" r:id="rId4"/>
    <sheet name="READM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7" l="1"/>
  <c r="I22" i="7"/>
  <c r="I20" i="7"/>
  <c r="F20" i="7"/>
  <c r="C20" i="7"/>
  <c r="G3" i="7"/>
  <c r="B3" i="7"/>
  <c r="F8" i="7"/>
  <c r="C8" i="7"/>
  <c r="G5" i="7"/>
  <c r="B42" i="1"/>
  <c r="B38" i="1"/>
  <c r="B37" i="1"/>
  <c r="B36" i="1"/>
  <c r="B41" i="1"/>
  <c r="F22" i="7" s="1"/>
  <c r="B40" i="1"/>
  <c r="B3" i="2"/>
  <c r="B32" i="1"/>
  <c r="F17" i="7" s="1"/>
  <c r="B31" i="1"/>
  <c r="F6" i="1" s="1"/>
  <c r="B30" i="1"/>
  <c r="L15" i="7" s="1"/>
  <c r="B29" i="1"/>
  <c r="I15" i="7" s="1"/>
  <c r="B28" i="1"/>
  <c r="F15" i="7" s="1"/>
  <c r="B27" i="1"/>
  <c r="C15" i="7" s="1"/>
  <c r="B23" i="1"/>
  <c r="B22" i="1"/>
  <c r="B21" i="1"/>
  <c r="F4" i="1"/>
  <c r="B26" i="1" s="1"/>
  <c r="L13" i="7" s="1"/>
  <c r="C13" i="7" l="1"/>
  <c r="C17" i="7"/>
  <c r="B24" i="1"/>
  <c r="F13" i="7" s="1"/>
  <c r="B25" i="1"/>
  <c r="B33" i="1" l="1"/>
  <c r="C27" i="7" s="1"/>
  <c r="I13" i="7"/>
  <c r="F5" i="1" l="1"/>
  <c r="B39" i="1" s="1"/>
  <c r="L20" i="7" s="1"/>
  <c r="B43" i="1" l="1"/>
  <c r="F27" i="7" s="1"/>
  <c r="B44" i="1"/>
  <c r="I27" i="7" s="1"/>
  <c r="B45" i="1" l="1"/>
  <c r="R29" i="7" s="1"/>
  <c r="B46" i="1" l="1"/>
</calcChain>
</file>

<file path=xl/sharedStrings.xml><?xml version="1.0" encoding="utf-8"?>
<sst xmlns="http://schemas.openxmlformats.org/spreadsheetml/2006/main" count="159" uniqueCount="133">
  <si>
    <t>給与明細（自動計算テンプレート）</t>
  </si>
  <si>
    <t>社員名</t>
  </si>
  <si>
    <t>※ 緑=入力 / 灰=自動計算</t>
  </si>
  <si>
    <t>ヘルパー</t>
  </si>
  <si>
    <t>対象年月（YYYYMM）</t>
  </si>
  <si>
    <t>時給換算</t>
  </si>
  <si>
    <t>雇用区分（選択）</t>
  </si>
  <si>
    <t>課税支給額</t>
  </si>
  <si>
    <t>月給</t>
  </si>
  <si>
    <t>非課税手当合計</t>
  </si>
  <si>
    <t>時給</t>
  </si>
  <si>
    <t>日給</t>
  </si>
  <si>
    <t>介護保険 対象</t>
  </si>
  <si>
    <t>通勤手当（実費）</t>
  </si>
  <si>
    <t>役職手当</t>
  </si>
  <si>
    <t>資格手当</t>
  </si>
  <si>
    <t>家族手当</t>
  </si>
  <si>
    <t>その他手当</t>
  </si>
  <si>
    <t>所得税（源泉）</t>
  </si>
  <si>
    <t>支給項目</t>
  </si>
  <si>
    <t>金額</t>
  </si>
  <si>
    <t>備考</t>
  </si>
  <si>
    <t>基本給（月給）</t>
  </si>
  <si>
    <t>雇用区分が月給のとき</t>
  </si>
  <si>
    <t>基本給（時給×実働）</t>
  </si>
  <si>
    <t>実働時間×時給</t>
  </si>
  <si>
    <t>基本給（日給×出勤日数）</t>
  </si>
  <si>
    <t>日給×出勤日数</t>
  </si>
  <si>
    <t>時間外×割増</t>
  </si>
  <si>
    <t>深夜手当</t>
  </si>
  <si>
    <t>深夜×加給</t>
  </si>
  <si>
    <t>休日×割増</t>
  </si>
  <si>
    <t>上限：設定</t>
  </si>
  <si>
    <t>支給合計</t>
  </si>
  <si>
    <t>控除項目</t>
  </si>
  <si>
    <t>健康保険</t>
  </si>
  <si>
    <t>標準報酬×率</t>
  </si>
  <si>
    <t>介護保険（対象時）</t>
  </si>
  <si>
    <t>対象者のみ</t>
  </si>
  <si>
    <t>雇用保険</t>
  </si>
  <si>
    <t>課税支給額×率</t>
  </si>
  <si>
    <t>住民税</t>
  </si>
  <si>
    <t>社会保険料合計</t>
  </si>
  <si>
    <t>控除合計</t>
  </si>
  <si>
    <t>差引支給額（手取り）</t>
  </si>
  <si>
    <t>検算：手取り＋控除＝支給合計（差額）</t>
  </si>
  <si>
    <t>勤怠（集計値）</t>
  </si>
  <si>
    <t>項目</t>
  </si>
  <si>
    <t>値</t>
  </si>
  <si>
    <t>単位</t>
  </si>
  <si>
    <t>メモ</t>
  </si>
  <si>
    <t>所定労働時間/月</t>
  </si>
  <si>
    <t>時間</t>
  </si>
  <si>
    <t>設定シートを参照（編集可）</t>
  </si>
  <si>
    <t>実働時間</t>
  </si>
  <si>
    <t>勤務表から集計または手入力</t>
  </si>
  <si>
    <t>時間外（法定外）</t>
  </si>
  <si>
    <t>36協定範囲等に応じて</t>
  </si>
  <si>
    <t>深夜労働時間（22-5時）</t>
  </si>
  <si>
    <t>休日労働時間</t>
  </si>
  <si>
    <t>出勤日数</t>
  </si>
  <si>
    <t>日</t>
  </si>
  <si>
    <t>設定（年次・月次で更新してください）</t>
  </si>
  <si>
    <t>名前（参照用）</t>
  </si>
  <si>
    <t>StdHours</t>
  </si>
  <si>
    <t>時間外割増率</t>
  </si>
  <si>
    <t>OT_RATE</t>
  </si>
  <si>
    <t>深夜割増率</t>
  </si>
  <si>
    <t>NIGHT_RATE</t>
  </si>
  <si>
    <t>休日割増率</t>
  </si>
  <si>
    <t>HOL_RATE</t>
  </si>
  <si>
    <t>COMMUTE_NONTAX_CAP</t>
  </si>
  <si>
    <t>1日の基準時間（時間/日）</t>
  </si>
  <si>
    <t>DAY_BASE_HOURS</t>
  </si>
  <si>
    <t>HI_RATE</t>
  </si>
  <si>
    <t>CARE_RATE</t>
  </si>
  <si>
    <t>PENSION_RATE</t>
  </si>
  <si>
    <t>EI_RATE</t>
  </si>
  <si>
    <t>使い方（要点）</t>
  </si>
  <si>
    <t>1) 設定シートで『所定労働時間』『割増率』『通勤非課税上限』『各保険料率』を入力</t>
  </si>
  <si>
    <t>2) 勤怠シートに『実働・残業・深夜・休日・出勤日数』を入力</t>
  </si>
  <si>
    <t>3) 明細シートで『雇用区分』『月給/時給/日給』『標準報酬月額』『通勤実費』『手当』『税額・住民税・任意控除』を入力</t>
  </si>
  <si>
    <t>4) 自動計算結果を確認し、差額が0であることを確認（検算行）</t>
  </si>
  <si>
    <t>注意：税額（源泉）と住民税は手入力運用です。保険料率は年度・地域で更新が必要です。</t>
  </si>
  <si>
    <t>健康保険率（本人負担）</t>
    <phoneticPr fontId="3"/>
  </si>
  <si>
    <t>対象</t>
  </si>
  <si>
    <t>住民税</t>
    <rPh sb="0" eb="3">
      <t>ジュウミンゼイ</t>
    </rPh>
    <phoneticPr fontId="3"/>
  </si>
  <si>
    <t>標準報酬月額（社保計算用）</t>
    <phoneticPr fontId="3"/>
  </si>
  <si>
    <t>介護保険率（本人負担）</t>
    <phoneticPr fontId="3"/>
  </si>
  <si>
    <t>厚生年金率（本人負担）</t>
    <phoneticPr fontId="3"/>
  </si>
  <si>
    <t>雇用保険率（労働者負担）</t>
    <phoneticPr fontId="3"/>
  </si>
  <si>
    <t>単位</t>
    <rPh sb="0" eb="2">
      <t>タンイ</t>
    </rPh>
    <phoneticPr fontId="3"/>
  </si>
  <si>
    <t>時間</t>
    <rPh sb="0" eb="2">
      <t>ジカン</t>
    </rPh>
    <phoneticPr fontId="3"/>
  </si>
  <si>
    <t>%</t>
    <phoneticPr fontId="3"/>
  </si>
  <si>
    <t>非課税通勤手当 上限（円/月）</t>
    <phoneticPr fontId="3"/>
  </si>
  <si>
    <t>円/月</t>
    <phoneticPr fontId="3"/>
  </si>
  <si>
    <t>任意控除（互助会等）</t>
    <rPh sb="0" eb="2">
      <t>ニンイ</t>
    </rPh>
    <rPh sb="2" eb="4">
      <t>コウジョ</t>
    </rPh>
    <rPh sb="5" eb="9">
      <t>ゴジョカイナド</t>
    </rPh>
    <phoneticPr fontId="3"/>
  </si>
  <si>
    <t>任意控除</t>
    <phoneticPr fontId="3"/>
  </si>
  <si>
    <t>所属</t>
    <rPh sb="0" eb="2">
      <t>ショゾク</t>
    </rPh>
    <phoneticPr fontId="11"/>
  </si>
  <si>
    <t>氏名</t>
    <rPh sb="0" eb="2">
      <t>シメイ</t>
    </rPh>
    <phoneticPr fontId="11"/>
  </si>
  <si>
    <t>健康保険</t>
    <rPh sb="0" eb="2">
      <t>ケンコウ</t>
    </rPh>
    <rPh sb="2" eb="4">
      <t>ホケン</t>
    </rPh>
    <phoneticPr fontId="11"/>
  </si>
  <si>
    <t>基本給</t>
    <rPh sb="0" eb="3">
      <t>キホンキュウ</t>
    </rPh>
    <phoneticPr fontId="11"/>
  </si>
  <si>
    <t>出勤日数</t>
    <rPh sb="0" eb="2">
      <t>シュッキン</t>
    </rPh>
    <rPh sb="2" eb="4">
      <t>ニッスウ</t>
    </rPh>
    <phoneticPr fontId="11"/>
  </si>
  <si>
    <t>厚生年金</t>
    <rPh sb="0" eb="2">
      <t>コウセイ</t>
    </rPh>
    <rPh sb="2" eb="4">
      <t>ネンキン</t>
    </rPh>
    <phoneticPr fontId="11"/>
  </si>
  <si>
    <t>役職手当</t>
    <rPh sb="0" eb="2">
      <t>ヤクショク</t>
    </rPh>
    <rPh sb="2" eb="4">
      <t>テアテ</t>
    </rPh>
    <phoneticPr fontId="11"/>
  </si>
  <si>
    <t>雇用保険</t>
    <rPh sb="0" eb="2">
      <t>コヨウ</t>
    </rPh>
    <rPh sb="2" eb="4">
      <t>ホケン</t>
    </rPh>
    <phoneticPr fontId="11"/>
  </si>
  <si>
    <t>資格手当</t>
    <rPh sb="0" eb="2">
      <t>シカク</t>
    </rPh>
    <rPh sb="2" eb="4">
      <t>テアテ</t>
    </rPh>
    <phoneticPr fontId="11"/>
  </si>
  <si>
    <t>所得税</t>
    <rPh sb="0" eb="3">
      <t>ショトクゼイ</t>
    </rPh>
    <phoneticPr fontId="11"/>
  </si>
  <si>
    <t>家族手当</t>
    <rPh sb="0" eb="2">
      <t>カゾク</t>
    </rPh>
    <rPh sb="2" eb="4">
      <t>テアテ</t>
    </rPh>
    <phoneticPr fontId="11"/>
  </si>
  <si>
    <t>住民税</t>
    <rPh sb="0" eb="3">
      <t>ジュウミンゼイ</t>
    </rPh>
    <phoneticPr fontId="11"/>
  </si>
  <si>
    <t>差引支給額</t>
    <rPh sb="0" eb="2">
      <t>サシヒキ</t>
    </rPh>
    <rPh sb="2" eb="5">
      <t>シキュウガク</t>
    </rPh>
    <phoneticPr fontId="11"/>
  </si>
  <si>
    <t>山田太郎</t>
    <rPh sb="0" eb="4">
      <t>ヤマダタロウ</t>
    </rPh>
    <phoneticPr fontId="3"/>
  </si>
  <si>
    <t>所属</t>
    <rPh sb="0" eb="2">
      <t>ショゾク</t>
    </rPh>
    <phoneticPr fontId="3"/>
  </si>
  <si>
    <t>サービス事業部</t>
    <rPh sb="4" eb="7">
      <t>ジギョウブ</t>
    </rPh>
    <phoneticPr fontId="3"/>
  </si>
  <si>
    <t>休日労働手当</t>
    <phoneticPr fontId="3"/>
  </si>
  <si>
    <t>時間外手当</t>
    <phoneticPr fontId="3"/>
  </si>
  <si>
    <t>その他手当</t>
    <rPh sb="2" eb="3">
      <t>タ</t>
    </rPh>
    <rPh sb="3" eb="5">
      <t>テアテ</t>
    </rPh>
    <phoneticPr fontId="3"/>
  </si>
  <si>
    <t>通勤手当（非課税）</t>
    <phoneticPr fontId="3"/>
  </si>
  <si>
    <t>通勤手当（課税）</t>
    <phoneticPr fontId="3"/>
  </si>
  <si>
    <t>厚生年金</t>
    <phoneticPr fontId="3"/>
  </si>
  <si>
    <t>給与賞与明細書</t>
    <rPh sb="0" eb="2">
      <t>キュウヨ</t>
    </rPh>
    <rPh sb="2" eb="4">
      <t>ショウヨ</t>
    </rPh>
    <rPh sb="4" eb="7">
      <t>メイサイショ</t>
    </rPh>
    <phoneticPr fontId="11"/>
  </si>
  <si>
    <t>支給</t>
    <rPh sb="0" eb="2">
      <t>シキュウ</t>
    </rPh>
    <phoneticPr fontId="11"/>
  </si>
  <si>
    <t>控除</t>
    <rPh sb="0" eb="2">
      <t>コウジョ</t>
    </rPh>
    <phoneticPr fontId="11"/>
  </si>
  <si>
    <t>合計</t>
    <rPh sb="0" eb="2">
      <t>ゴウケイ</t>
    </rPh>
    <phoneticPr fontId="11"/>
  </si>
  <si>
    <t>総支給額</t>
    <rPh sb="0" eb="1">
      <t>ソウ</t>
    </rPh>
    <rPh sb="1" eb="4">
      <t>シキュウガク</t>
    </rPh>
    <phoneticPr fontId="11"/>
  </si>
  <si>
    <t>社保等合計</t>
    <rPh sb="0" eb="2">
      <t>シャホ</t>
    </rPh>
    <rPh sb="2" eb="3">
      <t>トウ</t>
    </rPh>
    <rPh sb="3" eb="5">
      <t>ゴウケイ</t>
    </rPh>
    <phoneticPr fontId="11"/>
  </si>
  <si>
    <t>控除合計</t>
    <rPh sb="0" eb="2">
      <t>コウジョ</t>
    </rPh>
    <rPh sb="2" eb="4">
      <t>ゴウケイ</t>
    </rPh>
    <phoneticPr fontId="11"/>
  </si>
  <si>
    <t>勤 怠</t>
    <rPh sb="1" eb="2">
      <t>タイ</t>
    </rPh>
    <phoneticPr fontId="11"/>
  </si>
  <si>
    <t>出勤時間</t>
    <phoneticPr fontId="11"/>
  </si>
  <si>
    <t>深夜手当</t>
    <phoneticPr fontId="3"/>
  </si>
  <si>
    <t>通勤手当(非課税)</t>
    <phoneticPr fontId="3"/>
  </si>
  <si>
    <t>通勤手当(課税)</t>
    <phoneticPr fontId="3"/>
  </si>
  <si>
    <t>介護保険</t>
    <rPh sb="0" eb="4">
      <t>カイゴホケン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</si>
</sst>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_ "/>
    <numFmt numFmtId="178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i/>
      <sz val="9"/>
      <name val="游ゴシック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游明朝"/>
      <family val="1"/>
      <charset val="128"/>
    </font>
    <font>
      <sz val="6"/>
      <name val="Meiryo UI"/>
      <family val="2"/>
      <charset val="128"/>
    </font>
    <font>
      <sz val="9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EEEEEE"/>
        <bgColor rgb="FFEEEEEE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7" fillId="0" borderId="2" xfId="0" applyFont="1" applyBorder="1"/>
    <xf numFmtId="176" fontId="7" fillId="3" borderId="2" xfId="0" applyNumberFormat="1" applyFont="1" applyFill="1" applyBorder="1"/>
    <xf numFmtId="3" fontId="7" fillId="3" borderId="2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3" xfId="0" applyFont="1" applyBorder="1"/>
    <xf numFmtId="0" fontId="7" fillId="2" borderId="3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2" borderId="7" xfId="0" applyFont="1" applyFill="1" applyBorder="1"/>
    <xf numFmtId="0" fontId="7" fillId="0" borderId="8" xfId="0" applyFont="1" applyBorder="1"/>
    <xf numFmtId="0" fontId="7" fillId="2" borderId="9" xfId="0" applyFont="1" applyFill="1" applyBorder="1"/>
    <xf numFmtId="0" fontId="7" fillId="0" borderId="4" xfId="0" applyFont="1" applyBorder="1"/>
    <xf numFmtId="0" fontId="6" fillId="0" borderId="1" xfId="0" applyFont="1" applyBorder="1"/>
    <xf numFmtId="0" fontId="7" fillId="0" borderId="1" xfId="0" applyFont="1" applyBorder="1"/>
    <xf numFmtId="3" fontId="7" fillId="3" borderId="1" xfId="0" applyNumberFormat="1" applyFont="1" applyFill="1" applyBorder="1"/>
    <xf numFmtId="3" fontId="7" fillId="0" borderId="1" xfId="0" applyNumberFormat="1" applyFont="1" applyBorder="1"/>
    <xf numFmtId="3" fontId="7" fillId="2" borderId="3" xfId="0" applyNumberFormat="1" applyFont="1" applyFill="1" applyBorder="1"/>
    <xf numFmtId="0" fontId="7" fillId="2" borderId="0" xfId="0" applyFont="1" applyFill="1"/>
    <xf numFmtId="0" fontId="10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2" fillId="4" borderId="1" xfId="1" applyFont="1" applyFill="1" applyBorder="1" applyAlignment="1">
      <alignment horizontal="center" vertical="center"/>
    </xf>
    <xf numFmtId="178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distributed" textRotation="255" indent="1"/>
    </xf>
    <xf numFmtId="0" fontId="10" fillId="4" borderId="1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178" fontId="10" fillId="0" borderId="10" xfId="1" applyNumberFormat="1" applyFont="1" applyBorder="1" applyAlignment="1">
      <alignment horizontal="right" vertical="center"/>
    </xf>
    <xf numFmtId="178" fontId="10" fillId="0" borderId="11" xfId="1" applyNumberFormat="1" applyFont="1" applyBorder="1" applyAlignment="1">
      <alignment horizontal="right" vertical="center"/>
    </xf>
    <xf numFmtId="178" fontId="10" fillId="0" borderId="12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top" textRotation="255" indent="1"/>
    </xf>
    <xf numFmtId="0" fontId="10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8D6D33D2-F3D2-4C10-9012-362B1FDF2E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showGridLines="0" tabSelected="1" workbookViewId="0">
      <pane ySplit="5" topLeftCell="A6" activePane="bottomLeft" state="frozen"/>
      <selection pane="bottomLeft" activeCell="B9" sqref="B9"/>
    </sheetView>
  </sheetViews>
  <sheetFormatPr defaultRowHeight="15" customHeight="1" x14ac:dyDescent="0.45"/>
  <cols>
    <col min="1" max="1" width="38.33203125" style="12" customWidth="1"/>
    <col min="2" max="2" width="20" style="12" customWidth="1"/>
    <col min="3" max="3" width="22.6640625" style="12" bestFit="1" customWidth="1"/>
    <col min="4" max="4" width="3.44140625" style="12" customWidth="1"/>
    <col min="5" max="5" width="17.6640625" style="2" customWidth="1"/>
    <col min="6" max="6" width="10.88671875" style="2" customWidth="1"/>
    <col min="7" max="16384" width="8.88671875" style="2"/>
  </cols>
  <sheetData>
    <row r="1" spans="1:6" ht="18.600000000000001" customHeight="1" x14ac:dyDescent="0.45">
      <c r="A1" s="10" t="s">
        <v>0</v>
      </c>
      <c r="B1" s="11" t="s">
        <v>2</v>
      </c>
    </row>
    <row r="2" spans="1:6" ht="15" customHeight="1" x14ac:dyDescent="0.45">
      <c r="A2" s="13" t="s">
        <v>112</v>
      </c>
      <c r="B2" s="14" t="s">
        <v>113</v>
      </c>
    </row>
    <row r="3" spans="1:6" ht="15" customHeight="1" x14ac:dyDescent="0.45">
      <c r="A3" s="13" t="s">
        <v>1</v>
      </c>
      <c r="B3" s="14" t="s">
        <v>111</v>
      </c>
      <c r="E3" s="6" t="s">
        <v>3</v>
      </c>
      <c r="F3" s="7"/>
    </row>
    <row r="4" spans="1:6" ht="15" customHeight="1" x14ac:dyDescent="0.45">
      <c r="A4" s="13" t="s">
        <v>4</v>
      </c>
      <c r="B4" s="14">
        <v>202511</v>
      </c>
      <c r="E4" s="7" t="s">
        <v>5</v>
      </c>
      <c r="F4" s="8">
        <f>IF($B$5="月給", IF(設定!B3&gt;0, $B$6/設定!B3, 0), IF($B$5="時給", $B$7, IF($B$5="日給", IF(設定!B8&gt;0, $B$8/設定!B8, 0), 0)))</f>
        <v>0</v>
      </c>
    </row>
    <row r="5" spans="1:6" ht="15" customHeight="1" x14ac:dyDescent="0.45">
      <c r="A5" s="13" t="s">
        <v>6</v>
      </c>
      <c r="B5" s="14" t="s">
        <v>8</v>
      </c>
      <c r="E5" s="7" t="s">
        <v>7</v>
      </c>
      <c r="F5" s="9">
        <f>B33-F6</f>
        <v>0</v>
      </c>
    </row>
    <row r="6" spans="1:6" ht="15" customHeight="1" x14ac:dyDescent="0.45">
      <c r="A6" s="13" t="s">
        <v>8</v>
      </c>
      <c r="B6" s="25">
        <v>0</v>
      </c>
      <c r="E6" s="7" t="s">
        <v>9</v>
      </c>
      <c r="F6" s="9">
        <f>B31</f>
        <v>0</v>
      </c>
    </row>
    <row r="7" spans="1:6" ht="15" customHeight="1" x14ac:dyDescent="0.45">
      <c r="A7" s="13" t="s">
        <v>10</v>
      </c>
      <c r="B7" s="14">
        <v>0</v>
      </c>
    </row>
    <row r="8" spans="1:6" ht="15" customHeight="1" x14ac:dyDescent="0.45">
      <c r="A8" s="13" t="s">
        <v>11</v>
      </c>
      <c r="B8" s="14">
        <v>0</v>
      </c>
    </row>
    <row r="9" spans="1:6" ht="15" customHeight="1" x14ac:dyDescent="0.45">
      <c r="A9" s="13" t="s">
        <v>87</v>
      </c>
      <c r="B9" s="14"/>
    </row>
    <row r="10" spans="1:6" ht="15" customHeight="1" x14ac:dyDescent="0.45">
      <c r="A10" s="13" t="s">
        <v>12</v>
      </c>
      <c r="B10" s="14" t="s">
        <v>85</v>
      </c>
    </row>
    <row r="11" spans="1:6" ht="15" customHeight="1" x14ac:dyDescent="0.45">
      <c r="A11" s="13" t="s">
        <v>13</v>
      </c>
      <c r="B11" s="14">
        <v>0</v>
      </c>
    </row>
    <row r="12" spans="1:6" ht="15" customHeight="1" x14ac:dyDescent="0.45">
      <c r="A12" s="13" t="s">
        <v>14</v>
      </c>
      <c r="B12" s="14"/>
    </row>
    <row r="13" spans="1:6" ht="15" customHeight="1" x14ac:dyDescent="0.45">
      <c r="A13" s="13" t="s">
        <v>15</v>
      </c>
      <c r="B13" s="14"/>
    </row>
    <row r="14" spans="1:6" ht="15" customHeight="1" x14ac:dyDescent="0.45">
      <c r="A14" s="15" t="s">
        <v>16</v>
      </c>
      <c r="B14" s="14"/>
    </row>
    <row r="15" spans="1:6" ht="15" customHeight="1" x14ac:dyDescent="0.45">
      <c r="A15" s="16" t="s">
        <v>17</v>
      </c>
      <c r="B15" s="17"/>
    </row>
    <row r="16" spans="1:6" ht="15" customHeight="1" x14ac:dyDescent="0.45">
      <c r="A16" s="18" t="s">
        <v>18</v>
      </c>
      <c r="B16" s="19"/>
    </row>
    <row r="17" spans="1:3" ht="15" customHeight="1" x14ac:dyDescent="0.45">
      <c r="A17" s="20" t="s">
        <v>86</v>
      </c>
      <c r="B17" s="14"/>
    </row>
    <row r="18" spans="1:3" ht="15" customHeight="1" x14ac:dyDescent="0.45">
      <c r="A18" s="12" t="s">
        <v>96</v>
      </c>
      <c r="B18" s="26"/>
    </row>
    <row r="20" spans="1:3" ht="15" customHeight="1" x14ac:dyDescent="0.45">
      <c r="A20" s="21" t="s">
        <v>19</v>
      </c>
      <c r="B20" s="21" t="s">
        <v>20</v>
      </c>
      <c r="C20" s="21" t="s">
        <v>21</v>
      </c>
    </row>
    <row r="21" spans="1:3" ht="15" customHeight="1" x14ac:dyDescent="0.45">
      <c r="A21" s="22" t="s">
        <v>22</v>
      </c>
      <c r="B21" s="23">
        <f>IF($B$5="月給", $B$6, 0)</f>
        <v>0</v>
      </c>
      <c r="C21" s="22" t="s">
        <v>23</v>
      </c>
    </row>
    <row r="22" spans="1:3" ht="15" customHeight="1" x14ac:dyDescent="0.45">
      <c r="A22" s="22" t="s">
        <v>24</v>
      </c>
      <c r="B22" s="23">
        <f>IF($B$5="時給", $B$7*勤怠!B4, 0)</f>
        <v>0</v>
      </c>
      <c r="C22" s="22" t="s">
        <v>25</v>
      </c>
    </row>
    <row r="23" spans="1:3" ht="15" customHeight="1" x14ac:dyDescent="0.45">
      <c r="A23" s="22" t="s">
        <v>26</v>
      </c>
      <c r="B23" s="23">
        <f>IF($B$5="日給", $B$8*勤怠!B8, 0)</f>
        <v>0</v>
      </c>
      <c r="C23" s="22" t="s">
        <v>27</v>
      </c>
    </row>
    <row r="24" spans="1:3" ht="15" customHeight="1" x14ac:dyDescent="0.45">
      <c r="A24" s="22" t="s">
        <v>115</v>
      </c>
      <c r="B24" s="23">
        <f>F4*勤怠!B5*((設定!B4+100)/100)</f>
        <v>0</v>
      </c>
      <c r="C24" s="22" t="s">
        <v>28</v>
      </c>
    </row>
    <row r="25" spans="1:3" ht="15" customHeight="1" x14ac:dyDescent="0.45">
      <c r="A25" s="22" t="s">
        <v>29</v>
      </c>
      <c r="B25" s="23">
        <f>F4*勤怠!B6*(設定!B5+100)/100</f>
        <v>0</v>
      </c>
      <c r="C25" s="22" t="s">
        <v>30</v>
      </c>
    </row>
    <row r="26" spans="1:3" ht="15" customHeight="1" x14ac:dyDescent="0.45">
      <c r="A26" s="22" t="s">
        <v>114</v>
      </c>
      <c r="B26" s="23">
        <f>F4*勤怠!B7*(設定!B6+100)/100</f>
        <v>0</v>
      </c>
      <c r="C26" s="22" t="s">
        <v>31</v>
      </c>
    </row>
    <row r="27" spans="1:3" ht="15" customHeight="1" x14ac:dyDescent="0.45">
      <c r="A27" s="22" t="s">
        <v>14</v>
      </c>
      <c r="B27" s="23">
        <f>$B$12</f>
        <v>0</v>
      </c>
      <c r="C27" s="22"/>
    </row>
    <row r="28" spans="1:3" ht="15" customHeight="1" x14ac:dyDescent="0.45">
      <c r="A28" s="22" t="s">
        <v>15</v>
      </c>
      <c r="B28" s="23">
        <f>$B$13</f>
        <v>0</v>
      </c>
      <c r="C28" s="22"/>
    </row>
    <row r="29" spans="1:3" ht="15" customHeight="1" x14ac:dyDescent="0.45">
      <c r="A29" s="22" t="s">
        <v>16</v>
      </c>
      <c r="B29" s="23">
        <f>$B$14</f>
        <v>0</v>
      </c>
      <c r="C29" s="22"/>
    </row>
    <row r="30" spans="1:3" ht="15" customHeight="1" x14ac:dyDescent="0.45">
      <c r="A30" s="22" t="s">
        <v>17</v>
      </c>
      <c r="B30" s="23">
        <f>$B$15</f>
        <v>0</v>
      </c>
      <c r="C30" s="22"/>
    </row>
    <row r="31" spans="1:3" ht="15" customHeight="1" x14ac:dyDescent="0.45">
      <c r="A31" s="22" t="s">
        <v>117</v>
      </c>
      <c r="B31" s="23">
        <f>MIN($B$11, 設定!B7)</f>
        <v>0</v>
      </c>
      <c r="C31" s="22" t="s">
        <v>32</v>
      </c>
    </row>
    <row r="32" spans="1:3" ht="15" customHeight="1" x14ac:dyDescent="0.45">
      <c r="A32" s="22" t="s">
        <v>118</v>
      </c>
      <c r="B32" s="23">
        <f>MAX($B$11 - MIN($B$11, 設定!B7), 0)</f>
        <v>0</v>
      </c>
      <c r="C32" s="22"/>
    </row>
    <row r="33" spans="1:3" ht="15" customHeight="1" x14ac:dyDescent="0.45">
      <c r="A33" s="21" t="s">
        <v>33</v>
      </c>
      <c r="B33" s="23">
        <f>SUM(B21:B32)</f>
        <v>0</v>
      </c>
      <c r="C33" s="22"/>
    </row>
    <row r="35" spans="1:3" ht="15" customHeight="1" x14ac:dyDescent="0.45">
      <c r="A35" s="21" t="s">
        <v>34</v>
      </c>
      <c r="B35" s="21" t="s">
        <v>20</v>
      </c>
      <c r="C35" s="21" t="s">
        <v>21</v>
      </c>
    </row>
    <row r="36" spans="1:3" ht="15" customHeight="1" x14ac:dyDescent="0.45">
      <c r="A36" s="22" t="s">
        <v>35</v>
      </c>
      <c r="B36" s="23">
        <f>ROUNDDOWN($B$9*設定!B9/100,0)</f>
        <v>0</v>
      </c>
      <c r="C36" s="22" t="s">
        <v>36</v>
      </c>
    </row>
    <row r="37" spans="1:3" ht="15" customHeight="1" x14ac:dyDescent="0.45">
      <c r="A37" s="22" t="s">
        <v>37</v>
      </c>
      <c r="B37" s="23">
        <f>IF($B$10="対象", ROUNDDOWN($B$9*設定!B10/100,0), 0)</f>
        <v>0</v>
      </c>
      <c r="C37" s="22" t="s">
        <v>38</v>
      </c>
    </row>
    <row r="38" spans="1:3" ht="15" customHeight="1" x14ac:dyDescent="0.45">
      <c r="A38" s="22" t="s">
        <v>119</v>
      </c>
      <c r="B38" s="23">
        <f>ROUNDDOWN($B$9*設定!B11/100,0)</f>
        <v>0</v>
      </c>
      <c r="C38" s="22" t="s">
        <v>36</v>
      </c>
    </row>
    <row r="39" spans="1:3" ht="15" customHeight="1" x14ac:dyDescent="0.45">
      <c r="A39" s="22" t="s">
        <v>39</v>
      </c>
      <c r="B39" s="23">
        <f>ROUNDDOWN(F5*設定!B12/100,0)</f>
        <v>0</v>
      </c>
      <c r="C39" s="22" t="s">
        <v>40</v>
      </c>
    </row>
    <row r="40" spans="1:3" ht="15" customHeight="1" x14ac:dyDescent="0.45">
      <c r="A40" s="22" t="s">
        <v>18</v>
      </c>
      <c r="B40" s="23">
        <f>$B$16</f>
        <v>0</v>
      </c>
      <c r="C40" s="22"/>
    </row>
    <row r="41" spans="1:3" ht="15" customHeight="1" x14ac:dyDescent="0.45">
      <c r="A41" s="22" t="s">
        <v>41</v>
      </c>
      <c r="B41" s="23">
        <f>$B$17</f>
        <v>0</v>
      </c>
      <c r="C41" s="22"/>
    </row>
    <row r="42" spans="1:3" ht="15" customHeight="1" x14ac:dyDescent="0.45">
      <c r="A42" s="22" t="s">
        <v>97</v>
      </c>
      <c r="B42" s="23">
        <f>$B$18</f>
        <v>0</v>
      </c>
      <c r="C42" s="22"/>
    </row>
    <row r="43" spans="1:3" ht="15" customHeight="1" x14ac:dyDescent="0.45">
      <c r="A43" s="21" t="s">
        <v>42</v>
      </c>
      <c r="B43" s="23">
        <f>SUM(B36:B39)</f>
        <v>0</v>
      </c>
      <c r="C43" s="22"/>
    </row>
    <row r="44" spans="1:3" ht="15" customHeight="1" x14ac:dyDescent="0.45">
      <c r="A44" s="21" t="s">
        <v>43</v>
      </c>
      <c r="B44" s="23">
        <f>SUM(B36:B42)</f>
        <v>0</v>
      </c>
      <c r="C44" s="22"/>
    </row>
    <row r="45" spans="1:3" ht="15" customHeight="1" x14ac:dyDescent="0.45">
      <c r="A45" s="21" t="s">
        <v>44</v>
      </c>
      <c r="B45" s="23">
        <f>B33-B44</f>
        <v>0</v>
      </c>
      <c r="C45" s="22"/>
    </row>
    <row r="46" spans="1:3" ht="15" customHeight="1" x14ac:dyDescent="0.45">
      <c r="A46" s="22" t="s">
        <v>45</v>
      </c>
      <c r="B46" s="24">
        <f>(B44+B45)-B33</f>
        <v>0</v>
      </c>
      <c r="C46" s="22"/>
    </row>
  </sheetData>
  <phoneticPr fontId="3"/>
  <dataValidations count="2">
    <dataValidation type="list" allowBlank="1" showInputMessage="1" showErrorMessage="1" sqref="B5" xr:uid="{00000000-0002-0000-0000-000000000000}">
      <formula1>"月給,時給,日給"</formula1>
    </dataValidation>
    <dataValidation type="list" allowBlank="1" showInputMessage="1" showErrorMessage="1" sqref="B10" xr:uid="{00000000-0002-0000-0000-000001000000}">
      <formula1>"対象,対象外"</formula1>
    </dataValidation>
  </dataValidations>
  <pageMargins left="0.55118110236220474" right="0.55118110236220474" top="0.39370078740157483" bottom="0.39370078740157483" header="0.51181102362204722" footer="0.5118110236220472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pane ySplit="2" topLeftCell="A3" activePane="bottomLeft" state="frozen"/>
      <selection pane="bottomLeft"/>
    </sheetView>
  </sheetViews>
  <sheetFormatPr defaultRowHeight="18" x14ac:dyDescent="0.45"/>
  <cols>
    <col min="1" max="2" width="28" style="2" customWidth="1"/>
    <col min="3" max="3" width="10.77734375" style="2" customWidth="1"/>
    <col min="4" max="4" width="28" style="2" customWidth="1"/>
    <col min="5" max="16384" width="8.88671875" style="2"/>
  </cols>
  <sheetData>
    <row r="1" spans="1:4" x14ac:dyDescent="0.45">
      <c r="A1" s="1" t="s">
        <v>46</v>
      </c>
    </row>
    <row r="2" spans="1:4" x14ac:dyDescent="0.45">
      <c r="A2" s="1" t="s">
        <v>47</v>
      </c>
      <c r="B2" s="1" t="s">
        <v>48</v>
      </c>
      <c r="C2" s="1" t="s">
        <v>49</v>
      </c>
      <c r="D2" s="1" t="s">
        <v>50</v>
      </c>
    </row>
    <row r="3" spans="1:4" x14ac:dyDescent="0.45">
      <c r="A3" s="2" t="s">
        <v>51</v>
      </c>
      <c r="B3" s="3">
        <f>設定!B3</f>
        <v>160</v>
      </c>
      <c r="C3" s="2" t="s">
        <v>52</v>
      </c>
      <c r="D3" s="2" t="s">
        <v>53</v>
      </c>
    </row>
    <row r="4" spans="1:4" x14ac:dyDescent="0.45">
      <c r="A4" s="2" t="s">
        <v>54</v>
      </c>
      <c r="B4" s="3">
        <v>160</v>
      </c>
      <c r="C4" s="2" t="s">
        <v>52</v>
      </c>
      <c r="D4" s="2" t="s">
        <v>55</v>
      </c>
    </row>
    <row r="5" spans="1:4" x14ac:dyDescent="0.45">
      <c r="A5" s="2" t="s">
        <v>56</v>
      </c>
      <c r="B5" s="3"/>
      <c r="C5" s="2" t="s">
        <v>52</v>
      </c>
      <c r="D5" s="2" t="s">
        <v>57</v>
      </c>
    </row>
    <row r="6" spans="1:4" x14ac:dyDescent="0.45">
      <c r="A6" s="2" t="s">
        <v>58</v>
      </c>
      <c r="B6" s="3"/>
      <c r="C6" s="2" t="s">
        <v>52</v>
      </c>
    </row>
    <row r="7" spans="1:4" x14ac:dyDescent="0.45">
      <c r="A7" s="2" t="s">
        <v>59</v>
      </c>
      <c r="B7" s="3"/>
      <c r="C7" s="2" t="s">
        <v>52</v>
      </c>
    </row>
    <row r="8" spans="1:4" x14ac:dyDescent="0.45">
      <c r="A8" s="2" t="s">
        <v>60</v>
      </c>
      <c r="B8" s="3">
        <v>20</v>
      </c>
      <c r="C8" s="2" t="s">
        <v>61</v>
      </c>
    </row>
  </sheetData>
  <phoneticPr fontId="3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B7" sqref="B7"/>
    </sheetView>
  </sheetViews>
  <sheetFormatPr defaultRowHeight="16.2" x14ac:dyDescent="0.4"/>
  <cols>
    <col min="1" max="1" width="28" style="5" customWidth="1"/>
    <col min="2" max="3" width="15" style="5" customWidth="1"/>
    <col min="4" max="4" width="28" style="5" customWidth="1"/>
    <col min="5" max="16384" width="8.88671875" style="5"/>
  </cols>
  <sheetData>
    <row r="1" spans="1:4" x14ac:dyDescent="0.4">
      <c r="A1" s="4" t="s">
        <v>62</v>
      </c>
    </row>
    <row r="2" spans="1:4" x14ac:dyDescent="0.4">
      <c r="A2" s="4" t="s">
        <v>47</v>
      </c>
      <c r="B2" s="4" t="s">
        <v>48</v>
      </c>
      <c r="C2" s="4" t="s">
        <v>91</v>
      </c>
      <c r="D2" s="4" t="s">
        <v>63</v>
      </c>
    </row>
    <row r="3" spans="1:4" x14ac:dyDescent="0.4">
      <c r="A3" s="5" t="s">
        <v>51</v>
      </c>
      <c r="B3" s="14">
        <v>160</v>
      </c>
      <c r="C3" s="5" t="s">
        <v>92</v>
      </c>
      <c r="D3" s="5" t="s">
        <v>64</v>
      </c>
    </row>
    <row r="4" spans="1:4" x14ac:dyDescent="0.4">
      <c r="A4" s="5" t="s">
        <v>65</v>
      </c>
      <c r="B4" s="14">
        <v>25</v>
      </c>
      <c r="C4" s="5" t="s">
        <v>93</v>
      </c>
      <c r="D4" s="5" t="s">
        <v>66</v>
      </c>
    </row>
    <row r="5" spans="1:4" x14ac:dyDescent="0.4">
      <c r="A5" s="5" t="s">
        <v>67</v>
      </c>
      <c r="B5" s="14">
        <v>50</v>
      </c>
      <c r="C5" s="5" t="s">
        <v>93</v>
      </c>
      <c r="D5" s="5" t="s">
        <v>68</v>
      </c>
    </row>
    <row r="6" spans="1:4" x14ac:dyDescent="0.4">
      <c r="A6" s="5" t="s">
        <v>69</v>
      </c>
      <c r="B6" s="14">
        <v>50</v>
      </c>
      <c r="C6" s="5" t="s">
        <v>93</v>
      </c>
      <c r="D6" s="5" t="s">
        <v>70</v>
      </c>
    </row>
    <row r="7" spans="1:4" x14ac:dyDescent="0.4">
      <c r="A7" s="5" t="s">
        <v>94</v>
      </c>
      <c r="B7" s="14">
        <v>10000</v>
      </c>
      <c r="C7" s="5" t="s">
        <v>95</v>
      </c>
      <c r="D7" s="5" t="s">
        <v>71</v>
      </c>
    </row>
    <row r="8" spans="1:4" x14ac:dyDescent="0.4">
      <c r="A8" s="5" t="s">
        <v>72</v>
      </c>
      <c r="B8" s="14">
        <v>8</v>
      </c>
      <c r="C8" s="5" t="s">
        <v>92</v>
      </c>
      <c r="D8" s="5" t="s">
        <v>73</v>
      </c>
    </row>
    <row r="9" spans="1:4" x14ac:dyDescent="0.4">
      <c r="A9" s="5" t="s">
        <v>84</v>
      </c>
      <c r="B9" s="14">
        <v>5.75</v>
      </c>
      <c r="C9" s="5" t="s">
        <v>93</v>
      </c>
      <c r="D9" s="5" t="s">
        <v>74</v>
      </c>
    </row>
    <row r="10" spans="1:4" x14ac:dyDescent="0.4">
      <c r="A10" s="5" t="s">
        <v>88</v>
      </c>
      <c r="B10" s="14">
        <v>1.82</v>
      </c>
      <c r="C10" s="5" t="s">
        <v>93</v>
      </c>
      <c r="D10" s="5" t="s">
        <v>75</v>
      </c>
    </row>
    <row r="11" spans="1:4" x14ac:dyDescent="0.4">
      <c r="A11" s="5" t="s">
        <v>89</v>
      </c>
      <c r="B11" s="14">
        <v>9.15</v>
      </c>
      <c r="C11" s="5" t="s">
        <v>93</v>
      </c>
      <c r="D11" s="5" t="s">
        <v>76</v>
      </c>
    </row>
    <row r="12" spans="1:4" x14ac:dyDescent="0.4">
      <c r="A12" s="5" t="s">
        <v>90</v>
      </c>
      <c r="B12" s="14">
        <v>5.5</v>
      </c>
      <c r="C12" s="5" t="s">
        <v>93</v>
      </c>
      <c r="D12" s="5" t="s">
        <v>77</v>
      </c>
    </row>
  </sheetData>
  <phoneticPr fontId="3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8817-E047-4306-95B0-EDD3A2C7EE3E}">
  <dimension ref="B2:T29"/>
  <sheetViews>
    <sheetView showGridLines="0" zoomScaleNormal="100" workbookViewId="0">
      <selection activeCell="C14" sqref="C14:E14"/>
    </sheetView>
  </sheetViews>
  <sheetFormatPr defaultColWidth="4.5546875" defaultRowHeight="15" customHeight="1" x14ac:dyDescent="0.2"/>
  <cols>
    <col min="1" max="1" width="3.21875" style="27" customWidth="1"/>
    <col min="2" max="20" width="4.88671875" style="27" customWidth="1"/>
    <col min="21" max="21" width="3.21875" style="27" customWidth="1"/>
    <col min="22" max="16384" width="4.5546875" style="27"/>
  </cols>
  <sheetData>
    <row r="2" spans="2:20" ht="17.399999999999999" customHeight="1" x14ac:dyDescent="0.2">
      <c r="B2" s="35" t="s">
        <v>98</v>
      </c>
      <c r="C2" s="36"/>
      <c r="D2" s="36"/>
      <c r="E2" s="36"/>
      <c r="F2" s="37"/>
      <c r="G2" s="34" t="s">
        <v>99</v>
      </c>
      <c r="H2" s="34"/>
      <c r="I2" s="34"/>
      <c r="J2" s="34"/>
      <c r="K2" s="34"/>
      <c r="L2" s="34"/>
      <c r="M2" s="34"/>
      <c r="N2" s="34"/>
    </row>
    <row r="3" spans="2:20" ht="19.8" customHeight="1" x14ac:dyDescent="0.2">
      <c r="B3" s="44" t="str">
        <f>明細!B2</f>
        <v>サービス事業部</v>
      </c>
      <c r="C3" s="45"/>
      <c r="D3" s="45"/>
      <c r="E3" s="45"/>
      <c r="F3" s="46"/>
      <c r="G3" s="43" t="str">
        <f>明細!B3</f>
        <v>山田太郎</v>
      </c>
      <c r="H3" s="43"/>
      <c r="I3" s="43"/>
      <c r="J3" s="43"/>
      <c r="K3" s="43"/>
      <c r="L3" s="43"/>
      <c r="M3" s="43"/>
      <c r="N3" s="43"/>
    </row>
    <row r="4" spans="2:20" ht="28.8" customHeight="1" x14ac:dyDescent="0.2"/>
    <row r="5" spans="2:20" ht="22.2" customHeight="1" x14ac:dyDescent="0.2">
      <c r="C5" s="29"/>
      <c r="D5" s="29"/>
      <c r="E5" s="29"/>
      <c r="G5" s="30" t="str">
        <f>"令和"&amp;TEXT(LEFT(明細!B4,4)-2018,"0")&amp;"年"&amp;TEXT(RIGHT(明細!B4,2),"0")&amp;"月"</f>
        <v>令和7年11月</v>
      </c>
      <c r="I5" s="29"/>
      <c r="K5" s="29" t="s">
        <v>120</v>
      </c>
      <c r="M5" s="29"/>
      <c r="N5" s="29"/>
      <c r="O5" s="29"/>
      <c r="P5" s="29"/>
      <c r="Q5" s="29"/>
    </row>
    <row r="6" spans="2:20" ht="33" customHeight="1" x14ac:dyDescent="0.2">
      <c r="K6" s="28"/>
      <c r="L6" s="28"/>
      <c r="M6" s="28"/>
      <c r="N6" s="28"/>
      <c r="O6" s="28"/>
      <c r="P6" s="28"/>
      <c r="Q6" s="28"/>
      <c r="R6" s="28"/>
      <c r="S6" s="28"/>
    </row>
    <row r="7" spans="2:20" ht="18" customHeight="1" x14ac:dyDescent="0.2">
      <c r="B7" s="42" t="s">
        <v>127</v>
      </c>
      <c r="C7" s="34" t="s">
        <v>102</v>
      </c>
      <c r="D7" s="34"/>
      <c r="E7" s="34"/>
      <c r="F7" s="34" t="s">
        <v>128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2:20" ht="18" customHeight="1" x14ac:dyDescent="0.2">
      <c r="B8" s="42"/>
      <c r="C8" s="41">
        <f>勤怠!$B$8</f>
        <v>20</v>
      </c>
      <c r="D8" s="41"/>
      <c r="E8" s="41"/>
      <c r="F8" s="41">
        <f>勤怠!$B$4</f>
        <v>160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2:20" ht="18" customHeight="1" x14ac:dyDescent="0.2">
      <c r="B9" s="42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2:20" ht="18" customHeight="1" x14ac:dyDescent="0.2"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2:20" ht="33" customHeight="1" x14ac:dyDescent="0.2"/>
    <row r="12" spans="2:20" ht="18" customHeight="1" x14ac:dyDescent="0.2">
      <c r="B12" s="33" t="s">
        <v>121</v>
      </c>
      <c r="C12" s="34" t="s">
        <v>101</v>
      </c>
      <c r="D12" s="34"/>
      <c r="E12" s="34"/>
      <c r="F12" s="35" t="s">
        <v>115</v>
      </c>
      <c r="G12" s="36"/>
      <c r="H12" s="37"/>
      <c r="I12" s="35" t="s">
        <v>129</v>
      </c>
      <c r="J12" s="36"/>
      <c r="K12" s="37"/>
      <c r="L12" s="34" t="s">
        <v>114</v>
      </c>
      <c r="M12" s="34"/>
      <c r="N12" s="34"/>
      <c r="O12" s="34"/>
      <c r="P12" s="34"/>
      <c r="Q12" s="34"/>
      <c r="R12" s="34"/>
      <c r="S12" s="34"/>
      <c r="T12" s="34"/>
    </row>
    <row r="13" spans="2:20" ht="18" customHeight="1" x14ac:dyDescent="0.2">
      <c r="B13" s="33"/>
      <c r="C13" s="32">
        <f>IF(明細!B5="月給", 明細!B21, IF(明細!B5="時給", 明細!B22, IF(明細!B5="日給", 明細!B23, "")))</f>
        <v>0</v>
      </c>
      <c r="D13" s="32"/>
      <c r="E13" s="32"/>
      <c r="F13" s="38">
        <f>明細!$B$24</f>
        <v>0</v>
      </c>
      <c r="G13" s="39"/>
      <c r="H13" s="40"/>
      <c r="I13" s="38">
        <f>明細!$B$25</f>
        <v>0</v>
      </c>
      <c r="J13" s="39"/>
      <c r="K13" s="40"/>
      <c r="L13" s="32">
        <f>明細!$B$26</f>
        <v>0</v>
      </c>
      <c r="M13" s="32"/>
      <c r="N13" s="32"/>
      <c r="O13" s="32"/>
      <c r="P13" s="32"/>
      <c r="Q13" s="32"/>
      <c r="R13" s="32"/>
      <c r="S13" s="32"/>
      <c r="T13" s="32"/>
    </row>
    <row r="14" spans="2:20" ht="18" customHeight="1" x14ac:dyDescent="0.2">
      <c r="B14" s="33"/>
      <c r="C14" s="34" t="s">
        <v>104</v>
      </c>
      <c r="D14" s="34"/>
      <c r="E14" s="34"/>
      <c r="F14" s="34" t="s">
        <v>106</v>
      </c>
      <c r="G14" s="34"/>
      <c r="H14" s="34"/>
      <c r="I14" s="34" t="s">
        <v>108</v>
      </c>
      <c r="J14" s="34"/>
      <c r="K14" s="34"/>
      <c r="L14" s="34" t="s">
        <v>116</v>
      </c>
      <c r="M14" s="34"/>
      <c r="N14" s="34"/>
      <c r="O14" s="34"/>
      <c r="P14" s="34"/>
      <c r="Q14" s="34"/>
      <c r="R14" s="34"/>
      <c r="S14" s="34"/>
      <c r="T14" s="34"/>
    </row>
    <row r="15" spans="2:20" ht="18" customHeight="1" x14ac:dyDescent="0.2">
      <c r="B15" s="33"/>
      <c r="C15" s="32">
        <f>明細!$B$27</f>
        <v>0</v>
      </c>
      <c r="D15" s="32"/>
      <c r="E15" s="32"/>
      <c r="F15" s="32">
        <f>明細!$B$28</f>
        <v>0</v>
      </c>
      <c r="G15" s="32"/>
      <c r="H15" s="32"/>
      <c r="I15" s="32">
        <f>明細!$B$29</f>
        <v>0</v>
      </c>
      <c r="J15" s="32"/>
      <c r="K15" s="32"/>
      <c r="L15" s="32">
        <f>明細!$B$30</f>
        <v>0</v>
      </c>
      <c r="M15" s="32"/>
      <c r="N15" s="32"/>
      <c r="O15" s="32"/>
      <c r="P15" s="32"/>
      <c r="Q15" s="32"/>
      <c r="R15" s="32"/>
      <c r="S15" s="32"/>
      <c r="T15" s="32"/>
    </row>
    <row r="16" spans="2:20" ht="18" customHeight="1" x14ac:dyDescent="0.2">
      <c r="B16" s="33"/>
      <c r="C16" s="31" t="s">
        <v>130</v>
      </c>
      <c r="D16" s="31"/>
      <c r="E16" s="31"/>
      <c r="F16" s="31" t="s">
        <v>131</v>
      </c>
      <c r="G16" s="31"/>
      <c r="H16" s="31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2:20" ht="18" customHeight="1" x14ac:dyDescent="0.2">
      <c r="B17" s="33"/>
      <c r="C17" s="32">
        <f>明細!$B$31</f>
        <v>0</v>
      </c>
      <c r="D17" s="32"/>
      <c r="E17" s="32"/>
      <c r="F17" s="32">
        <f>明細!$B$32</f>
        <v>0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2:20" ht="33" customHeight="1" x14ac:dyDescent="0.2"/>
    <row r="19" spans="2:20" ht="18" customHeight="1" x14ac:dyDescent="0.2">
      <c r="B19" s="33" t="s">
        <v>122</v>
      </c>
      <c r="C19" s="34" t="s">
        <v>100</v>
      </c>
      <c r="D19" s="34"/>
      <c r="E19" s="34"/>
      <c r="F19" s="34" t="s">
        <v>132</v>
      </c>
      <c r="G19" s="34"/>
      <c r="H19" s="34"/>
      <c r="I19" s="34" t="s">
        <v>103</v>
      </c>
      <c r="J19" s="34"/>
      <c r="K19" s="34"/>
      <c r="L19" s="35" t="s">
        <v>105</v>
      </c>
      <c r="M19" s="36"/>
      <c r="N19" s="37"/>
      <c r="O19" s="34"/>
      <c r="P19" s="34"/>
      <c r="Q19" s="34"/>
      <c r="R19" s="34"/>
      <c r="S19" s="34"/>
      <c r="T19" s="34"/>
    </row>
    <row r="20" spans="2:20" ht="18" customHeight="1" x14ac:dyDescent="0.2">
      <c r="B20" s="33"/>
      <c r="C20" s="32">
        <f>明細!$B$36</f>
        <v>0</v>
      </c>
      <c r="D20" s="32"/>
      <c r="E20" s="32"/>
      <c r="F20" s="32">
        <f>明細!$B$37</f>
        <v>0</v>
      </c>
      <c r="G20" s="32"/>
      <c r="H20" s="32"/>
      <c r="I20" s="32">
        <f>明細!$B$38</f>
        <v>0</v>
      </c>
      <c r="J20" s="32"/>
      <c r="K20" s="32"/>
      <c r="L20" s="32">
        <f>明細!$B$39</f>
        <v>0</v>
      </c>
      <c r="M20" s="32"/>
      <c r="N20" s="32"/>
      <c r="O20" s="32"/>
      <c r="P20" s="32"/>
      <c r="Q20" s="32"/>
      <c r="R20" s="32"/>
      <c r="S20" s="32"/>
      <c r="T20" s="32"/>
    </row>
    <row r="21" spans="2:20" ht="18" customHeight="1" x14ac:dyDescent="0.2">
      <c r="B21" s="33"/>
      <c r="C21" s="34" t="s">
        <v>107</v>
      </c>
      <c r="D21" s="34"/>
      <c r="E21" s="34"/>
      <c r="F21" s="34" t="s">
        <v>109</v>
      </c>
      <c r="G21" s="34"/>
      <c r="H21" s="34"/>
      <c r="I21" s="34" t="s">
        <v>97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2:20" ht="18" customHeight="1" x14ac:dyDescent="0.2">
      <c r="B22" s="33"/>
      <c r="C22" s="32">
        <f>明細!$B$40</f>
        <v>0</v>
      </c>
      <c r="D22" s="32"/>
      <c r="E22" s="32"/>
      <c r="F22" s="32">
        <f>明細!$B$41</f>
        <v>0</v>
      </c>
      <c r="G22" s="32"/>
      <c r="H22" s="32"/>
      <c r="I22" s="32">
        <f>明細!$B$42</f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20" ht="18" customHeight="1" x14ac:dyDescent="0.2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2:20" ht="18" customHeight="1" x14ac:dyDescent="0.2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2:20" ht="33" customHeight="1" x14ac:dyDescent="0.2"/>
    <row r="26" spans="2:20" ht="18" customHeight="1" x14ac:dyDescent="0.2">
      <c r="B26" s="33" t="s">
        <v>123</v>
      </c>
      <c r="C26" s="31" t="s">
        <v>124</v>
      </c>
      <c r="D26" s="31"/>
      <c r="E26" s="31"/>
      <c r="F26" s="31" t="s">
        <v>125</v>
      </c>
      <c r="G26" s="31"/>
      <c r="H26" s="31"/>
      <c r="I26" s="31" t="s">
        <v>126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2:20" ht="18" customHeight="1" x14ac:dyDescent="0.2">
      <c r="B27" s="33"/>
      <c r="C27" s="32">
        <f>明細!$B$33</f>
        <v>0</v>
      </c>
      <c r="D27" s="32"/>
      <c r="E27" s="32"/>
      <c r="F27" s="32">
        <f>明細!$B$43</f>
        <v>0</v>
      </c>
      <c r="G27" s="32"/>
      <c r="H27" s="32"/>
      <c r="I27" s="32">
        <f>明細!$B$44</f>
        <v>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0" ht="18" customHeight="1" x14ac:dyDescent="0.2"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 t="s">
        <v>110</v>
      </c>
      <c r="S28" s="31"/>
      <c r="T28" s="31"/>
    </row>
    <row r="29" spans="2:20" ht="18" customHeight="1" x14ac:dyDescent="0.2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>
        <f>明細!$B$45</f>
        <v>0</v>
      </c>
      <c r="S29" s="32"/>
      <c r="T29" s="32"/>
    </row>
  </sheetData>
  <mergeCells count="128">
    <mergeCell ref="G2:N2"/>
    <mergeCell ref="G3:N3"/>
    <mergeCell ref="B2:F2"/>
    <mergeCell ref="B3:F3"/>
    <mergeCell ref="F8:H8"/>
    <mergeCell ref="I8:K8"/>
    <mergeCell ref="L8:N8"/>
    <mergeCell ref="O8:Q8"/>
    <mergeCell ref="R8:T8"/>
    <mergeCell ref="B7:B10"/>
    <mergeCell ref="C7:E7"/>
    <mergeCell ref="F7:H7"/>
    <mergeCell ref="I7:K7"/>
    <mergeCell ref="L7:N7"/>
    <mergeCell ref="O7:Q7"/>
    <mergeCell ref="R7:T7"/>
    <mergeCell ref="C8:E8"/>
    <mergeCell ref="R9:T9"/>
    <mergeCell ref="C10:E10"/>
    <mergeCell ref="F10:H10"/>
    <mergeCell ref="I10:K10"/>
    <mergeCell ref="L10:N10"/>
    <mergeCell ref="O10:Q10"/>
    <mergeCell ref="R10:T10"/>
    <mergeCell ref="C9:E9"/>
    <mergeCell ref="F9:H9"/>
    <mergeCell ref="I9:K9"/>
    <mergeCell ref="L9:N9"/>
    <mergeCell ref="O9:Q9"/>
    <mergeCell ref="B12:B17"/>
    <mergeCell ref="C12:E12"/>
    <mergeCell ref="F12:H12"/>
    <mergeCell ref="I12:K12"/>
    <mergeCell ref="L12:N12"/>
    <mergeCell ref="O12:Q12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R12:T12"/>
    <mergeCell ref="C13:E13"/>
    <mergeCell ref="F13:H13"/>
    <mergeCell ref="I13:K13"/>
    <mergeCell ref="L13:N13"/>
    <mergeCell ref="O13:Q13"/>
    <mergeCell ref="R13:T13"/>
    <mergeCell ref="R16:T16"/>
    <mergeCell ref="C17:E17"/>
    <mergeCell ref="F17:H17"/>
    <mergeCell ref="I17:K17"/>
    <mergeCell ref="L17:N17"/>
    <mergeCell ref="O17:Q17"/>
    <mergeCell ref="R17:T17"/>
    <mergeCell ref="C16:E16"/>
    <mergeCell ref="F16:H16"/>
    <mergeCell ref="I16:K16"/>
    <mergeCell ref="L16:N16"/>
    <mergeCell ref="O16:Q16"/>
    <mergeCell ref="R19:T19"/>
    <mergeCell ref="C20:E20"/>
    <mergeCell ref="F20:H20"/>
    <mergeCell ref="I20:K20"/>
    <mergeCell ref="L20:N20"/>
    <mergeCell ref="O20:Q20"/>
    <mergeCell ref="R20:T20"/>
    <mergeCell ref="B19:B24"/>
    <mergeCell ref="C19:E19"/>
    <mergeCell ref="F19:H19"/>
    <mergeCell ref="I19:K19"/>
    <mergeCell ref="L19:N19"/>
    <mergeCell ref="O19:Q19"/>
    <mergeCell ref="R21:T21"/>
    <mergeCell ref="C22:E22"/>
    <mergeCell ref="F22:H22"/>
    <mergeCell ref="I22:K22"/>
    <mergeCell ref="L22:N22"/>
    <mergeCell ref="O22:Q22"/>
    <mergeCell ref="R22:T22"/>
    <mergeCell ref="C21:E21"/>
    <mergeCell ref="F21:H21"/>
    <mergeCell ref="I21:K21"/>
    <mergeCell ref="L21:N21"/>
    <mergeCell ref="O21:Q21"/>
    <mergeCell ref="R23:T23"/>
    <mergeCell ref="C24:E24"/>
    <mergeCell ref="F24:H24"/>
    <mergeCell ref="I24:K24"/>
    <mergeCell ref="L24:N24"/>
    <mergeCell ref="O24:Q24"/>
    <mergeCell ref="R24:T24"/>
    <mergeCell ref="C23:E23"/>
    <mergeCell ref="F23:H23"/>
    <mergeCell ref="I23:K23"/>
    <mergeCell ref="L23:N23"/>
    <mergeCell ref="O23:Q23"/>
    <mergeCell ref="B26:B29"/>
    <mergeCell ref="C26:E26"/>
    <mergeCell ref="F26:H26"/>
    <mergeCell ref="I26:K26"/>
    <mergeCell ref="L26:N26"/>
    <mergeCell ref="O26:Q26"/>
    <mergeCell ref="C28:E28"/>
    <mergeCell ref="F28:H28"/>
    <mergeCell ref="I28:K28"/>
    <mergeCell ref="L28:N28"/>
    <mergeCell ref="O28:Q28"/>
    <mergeCell ref="R28:T28"/>
    <mergeCell ref="C29:E29"/>
    <mergeCell ref="F29:H29"/>
    <mergeCell ref="I29:K29"/>
    <mergeCell ref="L29:N29"/>
    <mergeCell ref="O29:Q29"/>
    <mergeCell ref="R29:T29"/>
    <mergeCell ref="R26:T26"/>
    <mergeCell ref="C27:E27"/>
    <mergeCell ref="F27:H27"/>
    <mergeCell ref="I27:K27"/>
    <mergeCell ref="L27:N27"/>
    <mergeCell ref="O27:Q27"/>
    <mergeCell ref="R27:T27"/>
  </mergeCells>
  <phoneticPr fontId="3"/>
  <pageMargins left="0.31496062992125984" right="0.31496062992125984" top="0.55118110236220474" bottom="0.55118110236220474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8" sqref="A8"/>
    </sheetView>
  </sheetViews>
  <sheetFormatPr defaultRowHeight="18" x14ac:dyDescent="0.45"/>
  <cols>
    <col min="1" max="16384" width="8.88671875" style="2"/>
  </cols>
  <sheetData>
    <row r="1" spans="1:1" x14ac:dyDescent="0.45">
      <c r="A1" s="1" t="s">
        <v>78</v>
      </c>
    </row>
    <row r="2" spans="1:1" x14ac:dyDescent="0.45">
      <c r="A2" s="2" t="s">
        <v>79</v>
      </c>
    </row>
    <row r="3" spans="1:1" x14ac:dyDescent="0.45">
      <c r="A3" s="2" t="s">
        <v>80</v>
      </c>
    </row>
    <row r="4" spans="1:1" x14ac:dyDescent="0.45">
      <c r="A4" s="2" t="s">
        <v>81</v>
      </c>
    </row>
    <row r="5" spans="1:1" x14ac:dyDescent="0.45">
      <c r="A5" s="2" t="s">
        <v>82</v>
      </c>
    </row>
    <row r="7" spans="1:1" x14ac:dyDescent="0.45">
      <c r="A7" s="2" t="s">
        <v>83</v>
      </c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明細</vt:lpstr>
      <vt:lpstr>勤怠</vt:lpstr>
      <vt:lpstr>設定</vt:lpstr>
      <vt:lpstr>表示・印刷用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2025-09-24T03:58:19Z</cp:lastPrinted>
  <dcterms:created xsi:type="dcterms:W3CDTF">2025-09-23T08:09:48Z</dcterms:created>
  <dcterms:modified xsi:type="dcterms:W3CDTF">2025-09-24T04:10:58Z</dcterms:modified>
</cp:coreProperties>
</file>