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vmmya\Desktop\"/>
    </mc:Choice>
  </mc:AlternateContent>
  <xr:revisionPtr revIDLastSave="0" documentId="11_3C83AA7F8A0A39DF24BC22954B1F4EBDF38A59EA" xr6:coauthVersionLast="47" xr6:coauthVersionMax="47" xr10:uidLastSave="{00000000-0000-0000-0000-000000000000}"/>
  <bookViews>
    <workbookView xWindow="1788" yWindow="624" windowWidth="20868" windowHeight="11244" xr2:uid="{00000000-000D-0000-FFFF-FFFF00000000}"/>
  </bookViews>
  <sheets>
    <sheet name="Sheet1" sheetId="1" r:id="rId1"/>
    <sheet name="祝日" sheetId="2" r:id="rId2"/>
  </sheets>
  <definedNames>
    <definedName name="_xlnm.Print_Area" localSheetId="0">Sheet1!$A$1:$CX$40</definedName>
    <definedName name="_xlnm.Print_Area" localSheetId="1">祝日!$A$1:$B$36</definedName>
    <definedName name="祝日一覧">祝日!$A$2:$A$200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0" i="1" l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CW9" i="1"/>
  <c r="CW10" i="1" s="1"/>
  <c r="CV9" i="1"/>
  <c r="CV10" i="1" s="1"/>
  <c r="CU9" i="1"/>
  <c r="CU10" i="1" s="1"/>
  <c r="CT9" i="1"/>
  <c r="CT10" i="1" s="1"/>
  <c r="CS9" i="1"/>
  <c r="CS10" i="1" s="1"/>
  <c r="CR9" i="1"/>
  <c r="CR10" i="1" s="1"/>
  <c r="CQ9" i="1"/>
  <c r="CQ10" i="1" s="1"/>
  <c r="CP9" i="1"/>
  <c r="CP10" i="1" s="1"/>
  <c r="CO9" i="1"/>
  <c r="CO10" i="1" s="1"/>
  <c r="CN9" i="1"/>
  <c r="CN10" i="1" s="1"/>
  <c r="CM9" i="1"/>
  <c r="CM10" i="1" s="1"/>
  <c r="CL9" i="1"/>
  <c r="CL10" i="1" s="1"/>
  <c r="CK9" i="1"/>
  <c r="CK10" i="1" s="1"/>
  <c r="CJ9" i="1"/>
  <c r="CJ10" i="1" s="1"/>
  <c r="CI9" i="1"/>
  <c r="CI10" i="1" s="1"/>
  <c r="CH9" i="1"/>
  <c r="CH10" i="1" s="1"/>
  <c r="CG9" i="1"/>
  <c r="CG10" i="1" s="1"/>
  <c r="CF9" i="1"/>
  <c r="CF10" i="1" s="1"/>
  <c r="CE9" i="1"/>
  <c r="CE10" i="1" s="1"/>
  <c r="CD9" i="1"/>
  <c r="CD10" i="1" s="1"/>
  <c r="CC9" i="1"/>
  <c r="CC10" i="1" s="1"/>
  <c r="CB9" i="1"/>
  <c r="CB10" i="1" s="1"/>
  <c r="CA9" i="1"/>
  <c r="CA10" i="1" s="1"/>
  <c r="BZ9" i="1"/>
  <c r="BZ10" i="1" s="1"/>
  <c r="BY9" i="1"/>
  <c r="BY10" i="1" s="1"/>
  <c r="BX9" i="1"/>
  <c r="BX10" i="1" s="1"/>
  <c r="BW9" i="1"/>
  <c r="BW10" i="1" s="1"/>
  <c r="BV9" i="1"/>
  <c r="BV10" i="1" s="1"/>
  <c r="BU9" i="1"/>
  <c r="BU10" i="1" s="1"/>
  <c r="BT9" i="1"/>
  <c r="BT10" i="1" s="1"/>
  <c r="BS9" i="1"/>
  <c r="BS10" i="1" s="1"/>
  <c r="BR9" i="1"/>
  <c r="BR10" i="1" s="1"/>
  <c r="BQ9" i="1"/>
  <c r="BQ10" i="1" s="1"/>
  <c r="BP9" i="1"/>
  <c r="BP10" i="1" s="1"/>
  <c r="BO9" i="1"/>
  <c r="BO10" i="1" s="1"/>
  <c r="BN9" i="1"/>
  <c r="BN10" i="1" s="1"/>
  <c r="BM9" i="1"/>
  <c r="BM10" i="1" s="1"/>
  <c r="BL9" i="1"/>
  <c r="BL10" i="1" s="1"/>
  <c r="BK9" i="1"/>
  <c r="BK10" i="1" s="1"/>
  <c r="BJ9" i="1"/>
  <c r="BJ10" i="1" s="1"/>
  <c r="BI9" i="1"/>
  <c r="BI10" i="1" s="1"/>
  <c r="BH9" i="1"/>
  <c r="BH10" i="1" s="1"/>
  <c r="BG9" i="1"/>
  <c r="BG10" i="1" s="1"/>
  <c r="BF9" i="1"/>
  <c r="BF10" i="1" s="1"/>
  <c r="BE9" i="1"/>
  <c r="BE10" i="1" s="1"/>
  <c r="BD9" i="1"/>
  <c r="BD10" i="1" s="1"/>
  <c r="BC9" i="1"/>
  <c r="BC10" i="1" s="1"/>
  <c r="BB9" i="1"/>
  <c r="BB10" i="1" s="1"/>
  <c r="BA9" i="1"/>
  <c r="BA10" i="1" s="1"/>
  <c r="AZ9" i="1"/>
  <c r="AZ10" i="1" s="1"/>
  <c r="AY9" i="1"/>
  <c r="AY10" i="1" s="1"/>
  <c r="AX9" i="1"/>
  <c r="AX10" i="1" s="1"/>
  <c r="AW9" i="1"/>
  <c r="AW10" i="1" s="1"/>
  <c r="AV9" i="1"/>
  <c r="AV10" i="1" s="1"/>
  <c r="AU9" i="1"/>
  <c r="AU10" i="1" s="1"/>
  <c r="AT9" i="1"/>
  <c r="AT10" i="1" s="1"/>
  <c r="AS9" i="1"/>
  <c r="AS10" i="1" s="1"/>
  <c r="AR9" i="1"/>
  <c r="AR10" i="1" s="1"/>
  <c r="AQ9" i="1"/>
  <c r="AQ10" i="1" s="1"/>
  <c r="AP9" i="1"/>
  <c r="AP10" i="1" s="1"/>
  <c r="AO9" i="1"/>
  <c r="AO10" i="1" s="1"/>
  <c r="AN9" i="1"/>
  <c r="AN10" i="1" s="1"/>
  <c r="AM9" i="1"/>
  <c r="AM10" i="1" s="1"/>
  <c r="AL9" i="1"/>
  <c r="AL10" i="1" s="1"/>
  <c r="AK9" i="1"/>
  <c r="AK10" i="1" s="1"/>
  <c r="AJ9" i="1"/>
  <c r="AJ10" i="1" s="1"/>
  <c r="AI9" i="1"/>
  <c r="AI10" i="1" s="1"/>
  <c r="AH9" i="1"/>
  <c r="AH10" i="1" s="1"/>
  <c r="AG9" i="1"/>
  <c r="AG10" i="1" s="1"/>
  <c r="AF9" i="1"/>
  <c r="AF10" i="1" s="1"/>
  <c r="AE9" i="1"/>
  <c r="AE10" i="1" s="1"/>
  <c r="AD9" i="1"/>
  <c r="AD10" i="1" s="1"/>
  <c r="AC9" i="1"/>
  <c r="AC10" i="1" s="1"/>
  <c r="AB9" i="1"/>
  <c r="AB10" i="1" s="1"/>
  <c r="AA9" i="1"/>
  <c r="AA10" i="1" s="1"/>
  <c r="Z9" i="1"/>
  <c r="Z10" i="1" s="1"/>
  <c r="Y9" i="1"/>
  <c r="Y10" i="1" s="1"/>
  <c r="X9" i="1"/>
  <c r="X10" i="1" s="1"/>
  <c r="W9" i="1"/>
  <c r="W10" i="1" s="1"/>
  <c r="V9" i="1"/>
  <c r="V10" i="1" s="1"/>
  <c r="U9" i="1"/>
  <c r="U10" i="1" s="1"/>
  <c r="T9" i="1"/>
  <c r="T10" i="1" s="1"/>
  <c r="S9" i="1"/>
  <c r="S10" i="1" s="1"/>
  <c r="R9" i="1"/>
  <c r="R10" i="1" s="1"/>
  <c r="Q9" i="1"/>
  <c r="Q10" i="1" s="1"/>
  <c r="P9" i="1"/>
  <c r="P10" i="1" s="1"/>
  <c r="O9" i="1"/>
  <c r="O10" i="1" s="1"/>
  <c r="N9" i="1"/>
  <c r="N10" i="1" s="1"/>
  <c r="M9" i="1"/>
  <c r="M10" i="1" s="1"/>
  <c r="L9" i="1"/>
  <c r="L10" i="1" s="1"/>
  <c r="K9" i="1"/>
  <c r="K10" i="1" s="1"/>
  <c r="J9" i="1"/>
  <c r="J10" i="1" s="1"/>
  <c r="I9" i="1"/>
  <c r="I10" i="1" s="1"/>
  <c r="BS8" i="1"/>
  <c r="AN8" i="1"/>
</calcChain>
</file>

<file path=xl/sharedStrings.xml><?xml version="1.0" encoding="utf-8"?>
<sst xmlns="http://schemas.openxmlformats.org/spreadsheetml/2006/main" count="55" uniqueCount="38">
  <si>
    <t>3ヶ月 工事工程表</t>
  </si>
  <si>
    <t>工事名</t>
  </si>
  <si>
    <t>備考・凡例</t>
  </si>
  <si>
    <t>工期</t>
  </si>
  <si>
    <t>工事場所</t>
  </si>
  <si>
    <t>作成日</t>
  </si>
  <si>
    <t>責任者・担当者名</t>
  </si>
  <si>
    <t>開始月→</t>
  </si>
  <si>
    <t>No.</t>
  </si>
  <si>
    <t>作業名（工種）</t>
  </si>
  <si>
    <t>担当業者</t>
  </si>
  <si>
    <t>開始日</t>
  </si>
  <si>
    <t>終了日</t>
  </si>
  <si>
    <t>所要日数</t>
  </si>
  <si>
    <t>進捗率</t>
  </si>
  <si>
    <t>注意事項</t>
  </si>
  <si>
    <t>日付</t>
  </si>
  <si>
    <t>名称</t>
  </si>
  <si>
    <t>この一覧にある日付は、工程表の日付欄に色が付きます。会社の休業日（お盆休み・年末年始など）も追加できます。</t>
  </si>
  <si>
    <t>元日</t>
  </si>
  <si>
    <t>※祝日は内閣府「国民の祝日」で確認してから使ってください。</t>
  </si>
  <si>
    <t>成人の日</t>
  </si>
  <si>
    <t>建国記念の日</t>
  </si>
  <si>
    <t>天皇誕生日</t>
  </si>
  <si>
    <t>春分の日</t>
  </si>
  <si>
    <t>昭和の日</t>
  </si>
  <si>
    <t>憲法記念日</t>
  </si>
  <si>
    <t>みどりの日</t>
  </si>
  <si>
    <t>こどもの日</t>
  </si>
  <si>
    <t>休日（振替）</t>
  </si>
  <si>
    <t>海の日</t>
  </si>
  <si>
    <t>山の日</t>
  </si>
  <si>
    <t>敬老の日</t>
  </si>
  <si>
    <t>休日（国民の休日）</t>
  </si>
  <si>
    <t>秋分の日</t>
  </si>
  <si>
    <t>スポーツの日</t>
  </si>
  <si>
    <t>文化の日</t>
  </si>
  <si>
    <t>勤労感謝の日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</si>
</sst>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m/d"/>
    <numFmt numFmtId="178" formatCode="h:mm;@"/>
    <numFmt numFmtId="180" formatCode="d"/>
    <numFmt numFmtId="181" formatCode="0&quot;日&quot;"/>
    <numFmt numFmtId="182" formatCode="yyyy/m/d\(aaa\)"/>
  </numFmts>
  <fonts count="10" x14ac:knownFonts="1"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b/>
      <sz val="18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b/>
      <sz val="9"/>
      <name val="Meiryo UI"/>
      <family val="3"/>
      <charset val="128"/>
    </font>
    <font>
      <sz val="8"/>
      <color rgb="FF808080"/>
      <name val="Meiryo UI"/>
      <family val="3"/>
      <charset val="128"/>
    </font>
    <font>
      <b/>
      <sz val="10"/>
      <name val="Meiryo UI"/>
      <family val="3"/>
      <charset val="128"/>
    </font>
    <font>
      <sz val="1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7" xfId="0" applyFont="1" applyBorder="1" applyAlignment="1">
      <alignment horizontal="right" vertical="center"/>
    </xf>
    <xf numFmtId="0" fontId="4" fillId="0" borderId="7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>
      <alignment vertical="center"/>
    </xf>
    <xf numFmtId="0" fontId="4" fillId="0" borderId="6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9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5" xfId="0" applyFont="1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176" fontId="0" fillId="0" borderId="15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0" fontId="0" fillId="0" borderId="0" xfId="0" applyAlignment="1"/>
    <xf numFmtId="0" fontId="7" fillId="0" borderId="0" xfId="0" applyFont="1" applyAlignment="1">
      <alignment horizontal="right" vertical="center"/>
    </xf>
    <xf numFmtId="180" fontId="4" fillId="0" borderId="1" xfId="0" applyNumberFormat="1" applyFont="1" applyBorder="1" applyAlignment="1">
      <alignment horizontal="center" vertical="center" shrinkToFit="1"/>
    </xf>
    <xf numFmtId="181" fontId="0" fillId="0" borderId="15" xfId="0" applyNumberFormat="1" applyBorder="1" applyAlignment="1">
      <alignment horizontal="center" vertical="center"/>
    </xf>
    <xf numFmtId="9" fontId="0" fillId="0" borderId="15" xfId="0" applyNumberFormat="1" applyBorder="1" applyAlignment="1">
      <alignment horizontal="center" vertical="center"/>
    </xf>
    <xf numFmtId="181" fontId="0" fillId="0" borderId="17" xfId="0" applyNumberFormat="1" applyBorder="1" applyAlignment="1">
      <alignment horizontal="center" vertical="center"/>
    </xf>
    <xf numFmtId="9" fontId="0" fillId="0" borderId="17" xfId="0" applyNumberFormat="1" applyBorder="1" applyAlignment="1">
      <alignment horizontal="center" vertical="center"/>
    </xf>
    <xf numFmtId="0" fontId="8" fillId="0" borderId="0" xfId="0" applyFont="1" applyAlignment="1"/>
    <xf numFmtId="0" fontId="9" fillId="0" borderId="0" xfId="0" applyFont="1" applyAlignment="1"/>
    <xf numFmtId="182" fontId="9" fillId="0" borderId="0" xfId="0" applyNumberFormat="1" applyFont="1" applyAlignment="1"/>
    <xf numFmtId="0" fontId="0" fillId="0" borderId="17" xfId="0" applyBorder="1" applyAlignment="1">
      <alignment horizontal="left" vertical="center"/>
    </xf>
    <xf numFmtId="0" fontId="0" fillId="0" borderId="17" xfId="0" applyBorder="1" applyAlignment="1"/>
    <xf numFmtId="178" fontId="5" fillId="0" borderId="1" xfId="0" applyNumberFormat="1" applyFont="1" applyBorder="1" applyAlignment="1">
      <alignment horizontal="center" vertical="center"/>
    </xf>
    <xf numFmtId="0" fontId="0" fillId="0" borderId="10" xfId="0" applyBorder="1" applyAlignment="1"/>
    <xf numFmtId="55" fontId="6" fillId="2" borderId="18" xfId="0" applyNumberFormat="1" applyFont="1" applyFill="1" applyBorder="1" applyAlignment="1">
      <alignment horizontal="center" vertical="center"/>
    </xf>
    <xf numFmtId="0" fontId="0" fillId="0" borderId="19" xfId="0" applyBorder="1" applyAlignment="1"/>
    <xf numFmtId="0" fontId="0" fillId="0" borderId="20" xfId="0" applyBorder="1" applyAlignment="1"/>
    <xf numFmtId="0" fontId="5" fillId="0" borderId="2" xfId="0" applyFont="1" applyBorder="1" applyAlignment="1">
      <alignment horizontal="center" vertical="center"/>
    </xf>
    <xf numFmtId="0" fontId="0" fillId="0" borderId="7" xfId="0" applyBorder="1" applyAlignment="1"/>
    <xf numFmtId="0" fontId="0" fillId="0" borderId="6" xfId="0" applyBorder="1" applyAlignment="1"/>
    <xf numFmtId="0" fontId="0" fillId="0" borderId="9" xfId="0" applyBorder="1" applyAlignment="1"/>
    <xf numFmtId="0" fontId="4" fillId="0" borderId="1" xfId="0" applyFont="1" applyBorder="1" applyAlignment="1">
      <alignment horizontal="distributed" vertical="center" indent="1"/>
    </xf>
    <xf numFmtId="0" fontId="0" fillId="0" borderId="4" xfId="0" applyBorder="1" applyAlignment="1"/>
    <xf numFmtId="55" fontId="6" fillId="0" borderId="18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15" xfId="0" applyBorder="1" applyAlignment="1"/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標準" xfId="0" builtinId="0"/>
  </cellStyles>
  <dxfs count="4">
    <dxf>
      <fill>
        <patternFill patternType="solid">
          <fgColor rgb="FF8EA9DB"/>
          <bgColor rgb="FF8EA9DB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CE4D6"/>
          <bgColor rgb="FFFCE4D6"/>
        </patternFill>
      </fill>
    </dxf>
    <dxf>
      <fill>
        <patternFill patternType="solid">
          <fgColor rgb="FFD9D9D9"/>
          <bgColor rgb="FFD9D9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X40"/>
  <sheetViews>
    <sheetView showGridLines="0" tabSelected="1" zoomScale="80" zoomScaleNormal="80" zoomScaleSheetLayoutView="100" workbookViewId="0">
      <pane xSplit="8" ySplit="10" topLeftCell="I11" activePane="bottomRight" state="frozen"/>
      <selection pane="topRight"/>
      <selection pane="bottomLeft"/>
      <selection pane="bottomRight"/>
    </sheetView>
  </sheetViews>
  <sheetFormatPr defaultColWidth="8.6328125" defaultRowHeight="18" customHeight="1" x14ac:dyDescent="0.3"/>
  <cols>
    <col min="1" max="1" width="4.54296875" style="36" customWidth="1"/>
    <col min="2" max="2" width="11.453125" style="36" customWidth="1"/>
    <col min="3" max="3" width="10.1796875" style="36" customWidth="1"/>
    <col min="4" max="8" width="6.36328125" style="36" customWidth="1"/>
    <col min="9" max="101" width="2.36328125" style="36" customWidth="1"/>
    <col min="102" max="102" width="10.81640625" style="36" customWidth="1"/>
  </cols>
  <sheetData>
    <row r="1" spans="1:102" ht="29.4" customHeight="1" x14ac:dyDescent="0.3">
      <c r="A1" s="5" t="s">
        <v>0</v>
      </c>
      <c r="B1" s="5"/>
      <c r="C1" s="5"/>
      <c r="I1" s="6"/>
      <c r="J1" s="29"/>
      <c r="K1" s="29"/>
    </row>
    <row r="2" spans="1:102" s="1" customFormat="1" ht="15" customHeight="1" x14ac:dyDescent="0.3">
      <c r="B2" s="4"/>
      <c r="C2" s="4"/>
      <c r="G2" s="7"/>
      <c r="H2" s="7"/>
      <c r="I2" s="2"/>
      <c r="J2" s="7"/>
      <c r="K2" s="7"/>
    </row>
    <row r="3" spans="1:102" s="1" customFormat="1" ht="18" customHeight="1" x14ac:dyDescent="0.3">
      <c r="A3" s="57" t="s">
        <v>1</v>
      </c>
      <c r="B3" s="58"/>
      <c r="C3" s="31"/>
      <c r="D3" s="32"/>
      <c r="E3" s="32"/>
      <c r="F3" s="32"/>
      <c r="G3" s="32"/>
      <c r="H3" s="33"/>
      <c r="I3" s="21" t="s">
        <v>2</v>
      </c>
      <c r="J3" s="10"/>
      <c r="K3" s="11"/>
      <c r="L3" s="11"/>
      <c r="M3" s="11"/>
      <c r="N3" s="11"/>
      <c r="O3" s="11"/>
      <c r="P3" s="11"/>
      <c r="Q3" s="12"/>
      <c r="R3" s="12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13"/>
    </row>
    <row r="4" spans="1:102" s="1" customFormat="1" ht="18" customHeight="1" x14ac:dyDescent="0.3">
      <c r="A4" s="57" t="s">
        <v>3</v>
      </c>
      <c r="B4" s="58"/>
      <c r="C4" s="25"/>
      <c r="D4" s="26"/>
      <c r="E4" s="26"/>
      <c r="F4" s="26"/>
      <c r="G4" s="26"/>
      <c r="H4" s="27"/>
      <c r="I4" s="28"/>
      <c r="J4" s="7"/>
      <c r="Q4" s="2"/>
      <c r="R4" s="2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CX4" s="15"/>
    </row>
    <row r="5" spans="1:102" s="1" customFormat="1" ht="18" customHeight="1" x14ac:dyDescent="0.3">
      <c r="A5" s="57" t="s">
        <v>4</v>
      </c>
      <c r="B5" s="58"/>
      <c r="C5" s="31"/>
      <c r="D5" s="32"/>
      <c r="E5" s="32"/>
      <c r="F5" s="32"/>
      <c r="G5" s="32"/>
      <c r="H5" s="33"/>
      <c r="I5" s="14"/>
      <c r="J5" s="7"/>
      <c r="Q5" s="2"/>
      <c r="R5" s="2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CX5" s="15"/>
    </row>
    <row r="6" spans="1:102" s="1" customFormat="1" ht="18" customHeight="1" x14ac:dyDescent="0.3">
      <c r="A6" s="57" t="s">
        <v>5</v>
      </c>
      <c r="B6" s="58"/>
      <c r="C6" s="31"/>
      <c r="D6" s="32"/>
      <c r="E6" s="32"/>
      <c r="F6" s="32"/>
      <c r="G6" s="32"/>
      <c r="H6" s="33"/>
      <c r="I6" s="14"/>
      <c r="J6" s="7"/>
      <c r="Q6" s="2"/>
      <c r="R6" s="2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15"/>
    </row>
    <row r="7" spans="1:102" s="1" customFormat="1" ht="18" customHeight="1" x14ac:dyDescent="0.3">
      <c r="A7" s="57" t="s">
        <v>6</v>
      </c>
      <c r="B7" s="58"/>
      <c r="C7" s="31"/>
      <c r="D7" s="32"/>
      <c r="E7" s="32"/>
      <c r="F7" s="32"/>
      <c r="G7" s="32"/>
      <c r="H7" s="33"/>
      <c r="I7" s="16"/>
      <c r="J7" s="17"/>
      <c r="K7" s="18"/>
      <c r="L7" s="18"/>
      <c r="M7" s="18"/>
      <c r="N7" s="18"/>
      <c r="O7" s="18"/>
      <c r="P7" s="18"/>
      <c r="Q7" s="19"/>
      <c r="R7" s="1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20"/>
    </row>
    <row r="8" spans="1:102" s="1" customFormat="1" ht="18" customHeight="1" x14ac:dyDescent="0.3">
      <c r="E8" s="7"/>
      <c r="F8" s="7"/>
      <c r="G8" s="7"/>
      <c r="H8" s="37" t="s">
        <v>7</v>
      </c>
      <c r="I8" s="50">
        <v>46327</v>
      </c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2"/>
      <c r="AN8" s="59">
        <f>DATE(YEAR($I$8),MONTH($I$8)+1,1)</f>
        <v>46357</v>
      </c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2"/>
      <c r="BS8" s="59">
        <f>DATE(YEAR($I$8),MONTH($I$8)+2,1)</f>
        <v>46388</v>
      </c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2"/>
    </row>
    <row r="9" spans="1:102" s="2" customFormat="1" ht="18" customHeight="1" x14ac:dyDescent="0.3">
      <c r="A9" s="63" t="s">
        <v>8</v>
      </c>
      <c r="B9" s="53" t="s">
        <v>9</v>
      </c>
      <c r="C9" s="54"/>
      <c r="D9" s="48" t="s">
        <v>10</v>
      </c>
      <c r="E9" s="48" t="s">
        <v>11</v>
      </c>
      <c r="F9" s="48" t="s">
        <v>12</v>
      </c>
      <c r="G9" s="48" t="s">
        <v>13</v>
      </c>
      <c r="H9" s="48" t="s">
        <v>14</v>
      </c>
      <c r="I9" s="38">
        <f>IF(MONTH(DATE(YEAR($I$8),MONTH($I$8)+0,1)+0)=MONTH(DATE(YEAR($I$8),MONTH($I$8)+0,1)),DATE(YEAR($I$8),MONTH($I$8)+0,1)+0,"")</f>
        <v>46327</v>
      </c>
      <c r="J9" s="38">
        <f>IF(MONTH(DATE(YEAR($I$8),MONTH($I$8)+0,1)+1)=MONTH(DATE(YEAR($I$8),MONTH($I$8)+0,1)),DATE(YEAR($I$8),MONTH($I$8)+0,1)+1,"")</f>
        <v>46328</v>
      </c>
      <c r="K9" s="38">
        <f>IF(MONTH(DATE(YEAR($I$8),MONTH($I$8)+0,1)+2)=MONTH(DATE(YEAR($I$8),MONTH($I$8)+0,1)),DATE(YEAR($I$8),MONTH($I$8)+0,1)+2,"")</f>
        <v>46329</v>
      </c>
      <c r="L9" s="38">
        <f>IF(MONTH(DATE(YEAR($I$8),MONTH($I$8)+0,1)+3)=MONTH(DATE(YEAR($I$8),MONTH($I$8)+0,1)),DATE(YEAR($I$8),MONTH($I$8)+0,1)+3,"")</f>
        <v>46330</v>
      </c>
      <c r="M9" s="38">
        <f>IF(MONTH(DATE(YEAR($I$8),MONTH($I$8)+0,1)+4)=MONTH(DATE(YEAR($I$8),MONTH($I$8)+0,1)),DATE(YEAR($I$8),MONTH($I$8)+0,1)+4,"")</f>
        <v>46331</v>
      </c>
      <c r="N9" s="38">
        <f>IF(MONTH(DATE(YEAR($I$8),MONTH($I$8)+0,1)+5)=MONTH(DATE(YEAR($I$8),MONTH($I$8)+0,1)),DATE(YEAR($I$8),MONTH($I$8)+0,1)+5,"")</f>
        <v>46332</v>
      </c>
      <c r="O9" s="38">
        <f>IF(MONTH(DATE(YEAR($I$8),MONTH($I$8)+0,1)+6)=MONTH(DATE(YEAR($I$8),MONTH($I$8)+0,1)),DATE(YEAR($I$8),MONTH($I$8)+0,1)+6,"")</f>
        <v>46333</v>
      </c>
      <c r="P9" s="38">
        <f>IF(MONTH(DATE(YEAR($I$8),MONTH($I$8)+0,1)+7)=MONTH(DATE(YEAR($I$8),MONTH($I$8)+0,1)),DATE(YEAR($I$8),MONTH($I$8)+0,1)+7,"")</f>
        <v>46334</v>
      </c>
      <c r="Q9" s="38">
        <f>IF(MONTH(DATE(YEAR($I$8),MONTH($I$8)+0,1)+8)=MONTH(DATE(YEAR($I$8),MONTH($I$8)+0,1)),DATE(YEAR($I$8),MONTH($I$8)+0,1)+8,"")</f>
        <v>46335</v>
      </c>
      <c r="R9" s="38">
        <f>IF(MONTH(DATE(YEAR($I$8),MONTH($I$8)+0,1)+9)=MONTH(DATE(YEAR($I$8),MONTH($I$8)+0,1)),DATE(YEAR($I$8),MONTH($I$8)+0,1)+9,"")</f>
        <v>46336</v>
      </c>
      <c r="S9" s="38">
        <f>IF(MONTH(DATE(YEAR($I$8),MONTH($I$8)+0,1)+10)=MONTH(DATE(YEAR($I$8),MONTH($I$8)+0,1)),DATE(YEAR($I$8),MONTH($I$8)+0,1)+10,"")</f>
        <v>46337</v>
      </c>
      <c r="T9" s="38">
        <f>IF(MONTH(DATE(YEAR($I$8),MONTH($I$8)+0,1)+11)=MONTH(DATE(YEAR($I$8),MONTH($I$8)+0,1)),DATE(YEAR($I$8),MONTH($I$8)+0,1)+11,"")</f>
        <v>46338</v>
      </c>
      <c r="U9" s="38">
        <f>IF(MONTH(DATE(YEAR($I$8),MONTH($I$8)+0,1)+12)=MONTH(DATE(YEAR($I$8),MONTH($I$8)+0,1)),DATE(YEAR($I$8),MONTH($I$8)+0,1)+12,"")</f>
        <v>46339</v>
      </c>
      <c r="V9" s="38">
        <f>IF(MONTH(DATE(YEAR($I$8),MONTH($I$8)+0,1)+13)=MONTH(DATE(YEAR($I$8),MONTH($I$8)+0,1)),DATE(YEAR($I$8),MONTH($I$8)+0,1)+13,"")</f>
        <v>46340</v>
      </c>
      <c r="W9" s="38">
        <f>IF(MONTH(DATE(YEAR($I$8),MONTH($I$8)+0,1)+14)=MONTH(DATE(YEAR($I$8),MONTH($I$8)+0,1)),DATE(YEAR($I$8),MONTH($I$8)+0,1)+14,"")</f>
        <v>46341</v>
      </c>
      <c r="X9" s="38">
        <f>IF(MONTH(DATE(YEAR($I$8),MONTH($I$8)+0,1)+15)=MONTH(DATE(YEAR($I$8),MONTH($I$8)+0,1)),DATE(YEAR($I$8),MONTH($I$8)+0,1)+15,"")</f>
        <v>46342</v>
      </c>
      <c r="Y9" s="38">
        <f>IF(MONTH(DATE(YEAR($I$8),MONTH($I$8)+0,1)+16)=MONTH(DATE(YEAR($I$8),MONTH($I$8)+0,1)),DATE(YEAR($I$8),MONTH($I$8)+0,1)+16,"")</f>
        <v>46343</v>
      </c>
      <c r="Z9" s="38">
        <f>IF(MONTH(DATE(YEAR($I$8),MONTH($I$8)+0,1)+17)=MONTH(DATE(YEAR($I$8),MONTH($I$8)+0,1)),DATE(YEAR($I$8),MONTH($I$8)+0,1)+17,"")</f>
        <v>46344</v>
      </c>
      <c r="AA9" s="38">
        <f>IF(MONTH(DATE(YEAR($I$8),MONTH($I$8)+0,1)+18)=MONTH(DATE(YEAR($I$8),MONTH($I$8)+0,1)),DATE(YEAR($I$8),MONTH($I$8)+0,1)+18,"")</f>
        <v>46345</v>
      </c>
      <c r="AB9" s="38">
        <f>IF(MONTH(DATE(YEAR($I$8),MONTH($I$8)+0,1)+19)=MONTH(DATE(YEAR($I$8),MONTH($I$8)+0,1)),DATE(YEAR($I$8),MONTH($I$8)+0,1)+19,"")</f>
        <v>46346</v>
      </c>
      <c r="AC9" s="38">
        <f>IF(MONTH(DATE(YEAR($I$8),MONTH($I$8)+0,1)+20)=MONTH(DATE(YEAR($I$8),MONTH($I$8)+0,1)),DATE(YEAR($I$8),MONTH($I$8)+0,1)+20,"")</f>
        <v>46347</v>
      </c>
      <c r="AD9" s="38">
        <f>IF(MONTH(DATE(YEAR($I$8),MONTH($I$8)+0,1)+21)=MONTH(DATE(YEAR($I$8),MONTH($I$8)+0,1)),DATE(YEAR($I$8),MONTH($I$8)+0,1)+21,"")</f>
        <v>46348</v>
      </c>
      <c r="AE9" s="38">
        <f>IF(MONTH(DATE(YEAR($I$8),MONTH($I$8)+0,1)+22)=MONTH(DATE(YEAR($I$8),MONTH($I$8)+0,1)),DATE(YEAR($I$8),MONTH($I$8)+0,1)+22,"")</f>
        <v>46349</v>
      </c>
      <c r="AF9" s="38">
        <f>IF(MONTH(DATE(YEAR($I$8),MONTH($I$8)+0,1)+23)=MONTH(DATE(YEAR($I$8),MONTH($I$8)+0,1)),DATE(YEAR($I$8),MONTH($I$8)+0,1)+23,"")</f>
        <v>46350</v>
      </c>
      <c r="AG9" s="38">
        <f>IF(MONTH(DATE(YEAR($I$8),MONTH($I$8)+0,1)+24)=MONTH(DATE(YEAR($I$8),MONTH($I$8)+0,1)),DATE(YEAR($I$8),MONTH($I$8)+0,1)+24,"")</f>
        <v>46351</v>
      </c>
      <c r="AH9" s="38">
        <f>IF(MONTH(DATE(YEAR($I$8),MONTH($I$8)+0,1)+25)=MONTH(DATE(YEAR($I$8),MONTH($I$8)+0,1)),DATE(YEAR($I$8),MONTH($I$8)+0,1)+25,"")</f>
        <v>46352</v>
      </c>
      <c r="AI9" s="38">
        <f>IF(MONTH(DATE(YEAR($I$8),MONTH($I$8)+0,1)+26)=MONTH(DATE(YEAR($I$8),MONTH($I$8)+0,1)),DATE(YEAR($I$8),MONTH($I$8)+0,1)+26,"")</f>
        <v>46353</v>
      </c>
      <c r="AJ9" s="38">
        <f>IF(MONTH(DATE(YEAR($I$8),MONTH($I$8)+0,1)+27)=MONTH(DATE(YEAR($I$8),MONTH($I$8)+0,1)),DATE(YEAR($I$8),MONTH($I$8)+0,1)+27,"")</f>
        <v>46354</v>
      </c>
      <c r="AK9" s="38">
        <f>IF(MONTH(DATE(YEAR($I$8),MONTH($I$8)+0,1)+28)=MONTH(DATE(YEAR($I$8),MONTH($I$8)+0,1)),DATE(YEAR($I$8),MONTH($I$8)+0,1)+28,"")</f>
        <v>46355</v>
      </c>
      <c r="AL9" s="38">
        <f>IF(MONTH(DATE(YEAR($I$8),MONTH($I$8)+0,1)+29)=MONTH(DATE(YEAR($I$8),MONTH($I$8)+0,1)),DATE(YEAR($I$8),MONTH($I$8)+0,1)+29,"")</f>
        <v>46356</v>
      </c>
      <c r="AM9" s="38" t="str">
        <f>IF(MONTH(DATE(YEAR($I$8),MONTH($I$8)+0,1)+30)=MONTH(DATE(YEAR($I$8),MONTH($I$8)+0,1)),DATE(YEAR($I$8),MONTH($I$8)+0,1)+30,"")</f>
        <v/>
      </c>
      <c r="AN9" s="38">
        <f>IF(MONTH(DATE(YEAR($I$8),MONTH($I$8)+1,1)+0)=MONTH(DATE(YEAR($I$8),MONTH($I$8)+1,1)),DATE(YEAR($I$8),MONTH($I$8)+1,1)+0,"")</f>
        <v>46357</v>
      </c>
      <c r="AO9" s="38">
        <f>IF(MONTH(DATE(YEAR($I$8),MONTH($I$8)+1,1)+1)=MONTH(DATE(YEAR($I$8),MONTH($I$8)+1,1)),DATE(YEAR($I$8),MONTH($I$8)+1,1)+1,"")</f>
        <v>46358</v>
      </c>
      <c r="AP9" s="38">
        <f>IF(MONTH(DATE(YEAR($I$8),MONTH($I$8)+1,1)+2)=MONTH(DATE(YEAR($I$8),MONTH($I$8)+1,1)),DATE(YEAR($I$8),MONTH($I$8)+1,1)+2,"")</f>
        <v>46359</v>
      </c>
      <c r="AQ9" s="38">
        <f>IF(MONTH(DATE(YEAR($I$8),MONTH($I$8)+1,1)+3)=MONTH(DATE(YEAR($I$8),MONTH($I$8)+1,1)),DATE(YEAR($I$8),MONTH($I$8)+1,1)+3,"")</f>
        <v>46360</v>
      </c>
      <c r="AR9" s="38">
        <f>IF(MONTH(DATE(YEAR($I$8),MONTH($I$8)+1,1)+4)=MONTH(DATE(YEAR($I$8),MONTH($I$8)+1,1)),DATE(YEAR($I$8),MONTH($I$8)+1,1)+4,"")</f>
        <v>46361</v>
      </c>
      <c r="AS9" s="38">
        <f>IF(MONTH(DATE(YEAR($I$8),MONTH($I$8)+1,1)+5)=MONTH(DATE(YEAR($I$8),MONTH($I$8)+1,1)),DATE(YEAR($I$8),MONTH($I$8)+1,1)+5,"")</f>
        <v>46362</v>
      </c>
      <c r="AT9" s="38">
        <f>IF(MONTH(DATE(YEAR($I$8),MONTH($I$8)+1,1)+6)=MONTH(DATE(YEAR($I$8),MONTH($I$8)+1,1)),DATE(YEAR($I$8),MONTH($I$8)+1,1)+6,"")</f>
        <v>46363</v>
      </c>
      <c r="AU9" s="38">
        <f>IF(MONTH(DATE(YEAR($I$8),MONTH($I$8)+1,1)+7)=MONTH(DATE(YEAR($I$8),MONTH($I$8)+1,1)),DATE(YEAR($I$8),MONTH($I$8)+1,1)+7,"")</f>
        <v>46364</v>
      </c>
      <c r="AV9" s="38">
        <f>IF(MONTH(DATE(YEAR($I$8),MONTH($I$8)+1,1)+8)=MONTH(DATE(YEAR($I$8),MONTH($I$8)+1,1)),DATE(YEAR($I$8),MONTH($I$8)+1,1)+8,"")</f>
        <v>46365</v>
      </c>
      <c r="AW9" s="38">
        <f>IF(MONTH(DATE(YEAR($I$8),MONTH($I$8)+1,1)+9)=MONTH(DATE(YEAR($I$8),MONTH($I$8)+1,1)),DATE(YEAR($I$8),MONTH($I$8)+1,1)+9,"")</f>
        <v>46366</v>
      </c>
      <c r="AX9" s="38">
        <f>IF(MONTH(DATE(YEAR($I$8),MONTH($I$8)+1,1)+10)=MONTH(DATE(YEAR($I$8),MONTH($I$8)+1,1)),DATE(YEAR($I$8),MONTH($I$8)+1,1)+10,"")</f>
        <v>46367</v>
      </c>
      <c r="AY9" s="38">
        <f>IF(MONTH(DATE(YEAR($I$8),MONTH($I$8)+1,1)+11)=MONTH(DATE(YEAR($I$8),MONTH($I$8)+1,1)),DATE(YEAR($I$8),MONTH($I$8)+1,1)+11,"")</f>
        <v>46368</v>
      </c>
      <c r="AZ9" s="38">
        <f>IF(MONTH(DATE(YEAR($I$8),MONTH($I$8)+1,1)+12)=MONTH(DATE(YEAR($I$8),MONTH($I$8)+1,1)),DATE(YEAR($I$8),MONTH($I$8)+1,1)+12,"")</f>
        <v>46369</v>
      </c>
      <c r="BA9" s="38">
        <f>IF(MONTH(DATE(YEAR($I$8),MONTH($I$8)+1,1)+13)=MONTH(DATE(YEAR($I$8),MONTH($I$8)+1,1)),DATE(YEAR($I$8),MONTH($I$8)+1,1)+13,"")</f>
        <v>46370</v>
      </c>
      <c r="BB9" s="38">
        <f>IF(MONTH(DATE(YEAR($I$8),MONTH($I$8)+1,1)+14)=MONTH(DATE(YEAR($I$8),MONTH($I$8)+1,1)),DATE(YEAR($I$8),MONTH($I$8)+1,1)+14,"")</f>
        <v>46371</v>
      </c>
      <c r="BC9" s="38">
        <f>IF(MONTH(DATE(YEAR($I$8),MONTH($I$8)+1,1)+15)=MONTH(DATE(YEAR($I$8),MONTH($I$8)+1,1)),DATE(YEAR($I$8),MONTH($I$8)+1,1)+15,"")</f>
        <v>46372</v>
      </c>
      <c r="BD9" s="38">
        <f>IF(MONTH(DATE(YEAR($I$8),MONTH($I$8)+1,1)+16)=MONTH(DATE(YEAR($I$8),MONTH($I$8)+1,1)),DATE(YEAR($I$8),MONTH($I$8)+1,1)+16,"")</f>
        <v>46373</v>
      </c>
      <c r="BE9" s="38">
        <f>IF(MONTH(DATE(YEAR($I$8),MONTH($I$8)+1,1)+17)=MONTH(DATE(YEAR($I$8),MONTH($I$8)+1,1)),DATE(YEAR($I$8),MONTH($I$8)+1,1)+17,"")</f>
        <v>46374</v>
      </c>
      <c r="BF9" s="38">
        <f>IF(MONTH(DATE(YEAR($I$8),MONTH($I$8)+1,1)+18)=MONTH(DATE(YEAR($I$8),MONTH($I$8)+1,1)),DATE(YEAR($I$8),MONTH($I$8)+1,1)+18,"")</f>
        <v>46375</v>
      </c>
      <c r="BG9" s="38">
        <f>IF(MONTH(DATE(YEAR($I$8),MONTH($I$8)+1,1)+19)=MONTH(DATE(YEAR($I$8),MONTH($I$8)+1,1)),DATE(YEAR($I$8),MONTH($I$8)+1,1)+19,"")</f>
        <v>46376</v>
      </c>
      <c r="BH9" s="38">
        <f>IF(MONTH(DATE(YEAR($I$8),MONTH($I$8)+1,1)+20)=MONTH(DATE(YEAR($I$8),MONTH($I$8)+1,1)),DATE(YEAR($I$8),MONTH($I$8)+1,1)+20,"")</f>
        <v>46377</v>
      </c>
      <c r="BI9" s="38">
        <f>IF(MONTH(DATE(YEAR($I$8),MONTH($I$8)+1,1)+21)=MONTH(DATE(YEAR($I$8),MONTH($I$8)+1,1)),DATE(YEAR($I$8),MONTH($I$8)+1,1)+21,"")</f>
        <v>46378</v>
      </c>
      <c r="BJ9" s="38">
        <f>IF(MONTH(DATE(YEAR($I$8),MONTH($I$8)+1,1)+22)=MONTH(DATE(YEAR($I$8),MONTH($I$8)+1,1)),DATE(YEAR($I$8),MONTH($I$8)+1,1)+22,"")</f>
        <v>46379</v>
      </c>
      <c r="BK9" s="38">
        <f>IF(MONTH(DATE(YEAR($I$8),MONTH($I$8)+1,1)+23)=MONTH(DATE(YEAR($I$8),MONTH($I$8)+1,1)),DATE(YEAR($I$8),MONTH($I$8)+1,1)+23,"")</f>
        <v>46380</v>
      </c>
      <c r="BL9" s="38">
        <f>IF(MONTH(DATE(YEAR($I$8),MONTH($I$8)+1,1)+24)=MONTH(DATE(YEAR($I$8),MONTH($I$8)+1,1)),DATE(YEAR($I$8),MONTH($I$8)+1,1)+24,"")</f>
        <v>46381</v>
      </c>
      <c r="BM9" s="38">
        <f>IF(MONTH(DATE(YEAR($I$8),MONTH($I$8)+1,1)+25)=MONTH(DATE(YEAR($I$8),MONTH($I$8)+1,1)),DATE(YEAR($I$8),MONTH($I$8)+1,1)+25,"")</f>
        <v>46382</v>
      </c>
      <c r="BN9" s="38">
        <f>IF(MONTH(DATE(YEAR($I$8),MONTH($I$8)+1,1)+26)=MONTH(DATE(YEAR($I$8),MONTH($I$8)+1,1)),DATE(YEAR($I$8),MONTH($I$8)+1,1)+26,"")</f>
        <v>46383</v>
      </c>
      <c r="BO9" s="38">
        <f>IF(MONTH(DATE(YEAR($I$8),MONTH($I$8)+1,1)+27)=MONTH(DATE(YEAR($I$8),MONTH($I$8)+1,1)),DATE(YEAR($I$8),MONTH($I$8)+1,1)+27,"")</f>
        <v>46384</v>
      </c>
      <c r="BP9" s="38">
        <f>IF(MONTH(DATE(YEAR($I$8),MONTH($I$8)+1,1)+28)=MONTH(DATE(YEAR($I$8),MONTH($I$8)+1,1)),DATE(YEAR($I$8),MONTH($I$8)+1,1)+28,"")</f>
        <v>46385</v>
      </c>
      <c r="BQ9" s="38">
        <f>IF(MONTH(DATE(YEAR($I$8),MONTH($I$8)+1,1)+29)=MONTH(DATE(YEAR($I$8),MONTH($I$8)+1,1)),DATE(YEAR($I$8),MONTH($I$8)+1,1)+29,"")</f>
        <v>46386</v>
      </c>
      <c r="BR9" s="38">
        <f>IF(MONTH(DATE(YEAR($I$8),MONTH($I$8)+1,1)+30)=MONTH(DATE(YEAR($I$8),MONTH($I$8)+1,1)),DATE(YEAR($I$8),MONTH($I$8)+1,1)+30,"")</f>
        <v>46387</v>
      </c>
      <c r="BS9" s="38">
        <f>IF(MONTH(DATE(YEAR($I$8),MONTH($I$8)+2,1)+0)=MONTH(DATE(YEAR($I$8),MONTH($I$8)+2,1)),DATE(YEAR($I$8),MONTH($I$8)+2,1)+0,"")</f>
        <v>46388</v>
      </c>
      <c r="BT9" s="38">
        <f>IF(MONTH(DATE(YEAR($I$8),MONTH($I$8)+2,1)+1)=MONTH(DATE(YEAR($I$8),MONTH($I$8)+2,1)),DATE(YEAR($I$8),MONTH($I$8)+2,1)+1,"")</f>
        <v>46389</v>
      </c>
      <c r="BU9" s="38">
        <f>IF(MONTH(DATE(YEAR($I$8),MONTH($I$8)+2,1)+2)=MONTH(DATE(YEAR($I$8),MONTH($I$8)+2,1)),DATE(YEAR($I$8),MONTH($I$8)+2,1)+2,"")</f>
        <v>46390</v>
      </c>
      <c r="BV9" s="38">
        <f>IF(MONTH(DATE(YEAR($I$8),MONTH($I$8)+2,1)+3)=MONTH(DATE(YEAR($I$8),MONTH($I$8)+2,1)),DATE(YEAR($I$8),MONTH($I$8)+2,1)+3,"")</f>
        <v>46391</v>
      </c>
      <c r="BW9" s="38">
        <f>IF(MONTH(DATE(YEAR($I$8),MONTH($I$8)+2,1)+4)=MONTH(DATE(YEAR($I$8),MONTH($I$8)+2,1)),DATE(YEAR($I$8),MONTH($I$8)+2,1)+4,"")</f>
        <v>46392</v>
      </c>
      <c r="BX9" s="38">
        <f>IF(MONTH(DATE(YEAR($I$8),MONTH($I$8)+2,1)+5)=MONTH(DATE(YEAR($I$8),MONTH($I$8)+2,1)),DATE(YEAR($I$8),MONTH($I$8)+2,1)+5,"")</f>
        <v>46393</v>
      </c>
      <c r="BY9" s="38">
        <f>IF(MONTH(DATE(YEAR($I$8),MONTH($I$8)+2,1)+6)=MONTH(DATE(YEAR($I$8),MONTH($I$8)+2,1)),DATE(YEAR($I$8),MONTH($I$8)+2,1)+6,"")</f>
        <v>46394</v>
      </c>
      <c r="BZ9" s="38">
        <f>IF(MONTH(DATE(YEAR($I$8),MONTH($I$8)+2,1)+7)=MONTH(DATE(YEAR($I$8),MONTH($I$8)+2,1)),DATE(YEAR($I$8),MONTH($I$8)+2,1)+7,"")</f>
        <v>46395</v>
      </c>
      <c r="CA9" s="38">
        <f>IF(MONTH(DATE(YEAR($I$8),MONTH($I$8)+2,1)+8)=MONTH(DATE(YEAR($I$8),MONTH($I$8)+2,1)),DATE(YEAR($I$8),MONTH($I$8)+2,1)+8,"")</f>
        <v>46396</v>
      </c>
      <c r="CB9" s="38">
        <f>IF(MONTH(DATE(YEAR($I$8),MONTH($I$8)+2,1)+9)=MONTH(DATE(YEAR($I$8),MONTH($I$8)+2,1)),DATE(YEAR($I$8),MONTH($I$8)+2,1)+9,"")</f>
        <v>46397</v>
      </c>
      <c r="CC9" s="38">
        <f>IF(MONTH(DATE(YEAR($I$8),MONTH($I$8)+2,1)+10)=MONTH(DATE(YEAR($I$8),MONTH($I$8)+2,1)),DATE(YEAR($I$8),MONTH($I$8)+2,1)+10,"")</f>
        <v>46398</v>
      </c>
      <c r="CD9" s="38">
        <f>IF(MONTH(DATE(YEAR($I$8),MONTH($I$8)+2,1)+11)=MONTH(DATE(YEAR($I$8),MONTH($I$8)+2,1)),DATE(YEAR($I$8),MONTH($I$8)+2,1)+11,"")</f>
        <v>46399</v>
      </c>
      <c r="CE9" s="38">
        <f>IF(MONTH(DATE(YEAR($I$8),MONTH($I$8)+2,1)+12)=MONTH(DATE(YEAR($I$8),MONTH($I$8)+2,1)),DATE(YEAR($I$8),MONTH($I$8)+2,1)+12,"")</f>
        <v>46400</v>
      </c>
      <c r="CF9" s="38">
        <f>IF(MONTH(DATE(YEAR($I$8),MONTH($I$8)+2,1)+13)=MONTH(DATE(YEAR($I$8),MONTH($I$8)+2,1)),DATE(YEAR($I$8),MONTH($I$8)+2,1)+13,"")</f>
        <v>46401</v>
      </c>
      <c r="CG9" s="38">
        <f>IF(MONTH(DATE(YEAR($I$8),MONTH($I$8)+2,1)+14)=MONTH(DATE(YEAR($I$8),MONTH($I$8)+2,1)),DATE(YEAR($I$8),MONTH($I$8)+2,1)+14,"")</f>
        <v>46402</v>
      </c>
      <c r="CH9" s="38">
        <f>IF(MONTH(DATE(YEAR($I$8),MONTH($I$8)+2,1)+15)=MONTH(DATE(YEAR($I$8),MONTH($I$8)+2,1)),DATE(YEAR($I$8),MONTH($I$8)+2,1)+15,"")</f>
        <v>46403</v>
      </c>
      <c r="CI9" s="38">
        <f>IF(MONTH(DATE(YEAR($I$8),MONTH($I$8)+2,1)+16)=MONTH(DATE(YEAR($I$8),MONTH($I$8)+2,1)),DATE(YEAR($I$8),MONTH($I$8)+2,1)+16,"")</f>
        <v>46404</v>
      </c>
      <c r="CJ9" s="38">
        <f>IF(MONTH(DATE(YEAR($I$8),MONTH($I$8)+2,1)+17)=MONTH(DATE(YEAR($I$8),MONTH($I$8)+2,1)),DATE(YEAR($I$8),MONTH($I$8)+2,1)+17,"")</f>
        <v>46405</v>
      </c>
      <c r="CK9" s="38">
        <f>IF(MONTH(DATE(YEAR($I$8),MONTH($I$8)+2,1)+18)=MONTH(DATE(YEAR($I$8),MONTH($I$8)+2,1)),DATE(YEAR($I$8),MONTH($I$8)+2,1)+18,"")</f>
        <v>46406</v>
      </c>
      <c r="CL9" s="38">
        <f>IF(MONTH(DATE(YEAR($I$8),MONTH($I$8)+2,1)+19)=MONTH(DATE(YEAR($I$8),MONTH($I$8)+2,1)),DATE(YEAR($I$8),MONTH($I$8)+2,1)+19,"")</f>
        <v>46407</v>
      </c>
      <c r="CM9" s="38">
        <f>IF(MONTH(DATE(YEAR($I$8),MONTH($I$8)+2,1)+20)=MONTH(DATE(YEAR($I$8),MONTH($I$8)+2,1)),DATE(YEAR($I$8),MONTH($I$8)+2,1)+20,"")</f>
        <v>46408</v>
      </c>
      <c r="CN9" s="38">
        <f>IF(MONTH(DATE(YEAR($I$8),MONTH($I$8)+2,1)+21)=MONTH(DATE(YEAR($I$8),MONTH($I$8)+2,1)),DATE(YEAR($I$8),MONTH($I$8)+2,1)+21,"")</f>
        <v>46409</v>
      </c>
      <c r="CO9" s="38">
        <f>IF(MONTH(DATE(YEAR($I$8),MONTH($I$8)+2,1)+22)=MONTH(DATE(YEAR($I$8),MONTH($I$8)+2,1)),DATE(YEAR($I$8),MONTH($I$8)+2,1)+22,"")</f>
        <v>46410</v>
      </c>
      <c r="CP9" s="38">
        <f>IF(MONTH(DATE(YEAR($I$8),MONTH($I$8)+2,1)+23)=MONTH(DATE(YEAR($I$8),MONTH($I$8)+2,1)),DATE(YEAR($I$8),MONTH($I$8)+2,1)+23,"")</f>
        <v>46411</v>
      </c>
      <c r="CQ9" s="38">
        <f>IF(MONTH(DATE(YEAR($I$8),MONTH($I$8)+2,1)+24)=MONTH(DATE(YEAR($I$8),MONTH($I$8)+2,1)),DATE(YEAR($I$8),MONTH($I$8)+2,1)+24,"")</f>
        <v>46412</v>
      </c>
      <c r="CR9" s="38">
        <f>IF(MONTH(DATE(YEAR($I$8),MONTH($I$8)+2,1)+25)=MONTH(DATE(YEAR($I$8),MONTH($I$8)+2,1)),DATE(YEAR($I$8),MONTH($I$8)+2,1)+25,"")</f>
        <v>46413</v>
      </c>
      <c r="CS9" s="38">
        <f>IF(MONTH(DATE(YEAR($I$8),MONTH($I$8)+2,1)+26)=MONTH(DATE(YEAR($I$8),MONTH($I$8)+2,1)),DATE(YEAR($I$8),MONTH($I$8)+2,1)+26,"")</f>
        <v>46414</v>
      </c>
      <c r="CT9" s="38">
        <f>IF(MONTH(DATE(YEAR($I$8),MONTH($I$8)+2,1)+27)=MONTH(DATE(YEAR($I$8),MONTH($I$8)+2,1)),DATE(YEAR($I$8),MONTH($I$8)+2,1)+27,"")</f>
        <v>46415</v>
      </c>
      <c r="CU9" s="38">
        <f>IF(MONTH(DATE(YEAR($I$8),MONTH($I$8)+2,1)+28)=MONTH(DATE(YEAR($I$8),MONTH($I$8)+2,1)),DATE(YEAR($I$8),MONTH($I$8)+2,1)+28,"")</f>
        <v>46416</v>
      </c>
      <c r="CV9" s="38">
        <f>IF(MONTH(DATE(YEAR($I$8),MONTH($I$8)+2,1)+29)=MONTH(DATE(YEAR($I$8),MONTH($I$8)+2,1)),DATE(YEAR($I$8),MONTH($I$8)+2,1)+29,"")</f>
        <v>46417</v>
      </c>
      <c r="CW9" s="38">
        <f>IF(MONTH(DATE(YEAR($I$8),MONTH($I$8)+2,1)+30)=MONTH(DATE(YEAR($I$8),MONTH($I$8)+2,1)),DATE(YEAR($I$8),MONTH($I$8)+2,1)+30,"")</f>
        <v>46418</v>
      </c>
      <c r="CX9" s="62" t="s">
        <v>15</v>
      </c>
    </row>
    <row r="10" spans="1:102" s="2" customFormat="1" ht="18" customHeight="1" x14ac:dyDescent="0.3">
      <c r="A10" s="49"/>
      <c r="B10" s="55"/>
      <c r="C10" s="56"/>
      <c r="D10" s="49"/>
      <c r="E10" s="49"/>
      <c r="F10" s="49"/>
      <c r="G10" s="49"/>
      <c r="H10" s="49"/>
      <c r="I10" s="30" t="str">
        <f t="shared" ref="I10:AN10" si="0">IF(ISNUMBER(I9),TEXT(I9,"aaa"),"")</f>
        <v>日</v>
      </c>
      <c r="J10" s="30" t="str">
        <f t="shared" si="0"/>
        <v>月</v>
      </c>
      <c r="K10" s="30" t="str">
        <f t="shared" si="0"/>
        <v>火</v>
      </c>
      <c r="L10" s="30" t="str">
        <f t="shared" si="0"/>
        <v>水</v>
      </c>
      <c r="M10" s="30" t="str">
        <f t="shared" si="0"/>
        <v>木</v>
      </c>
      <c r="N10" s="30" t="str">
        <f t="shared" si="0"/>
        <v>金</v>
      </c>
      <c r="O10" s="30" t="str">
        <f t="shared" si="0"/>
        <v>土</v>
      </c>
      <c r="P10" s="30" t="str">
        <f t="shared" si="0"/>
        <v>日</v>
      </c>
      <c r="Q10" s="30" t="str">
        <f t="shared" si="0"/>
        <v>月</v>
      </c>
      <c r="R10" s="30" t="str">
        <f t="shared" si="0"/>
        <v>火</v>
      </c>
      <c r="S10" s="30" t="str">
        <f t="shared" si="0"/>
        <v>水</v>
      </c>
      <c r="T10" s="30" t="str">
        <f t="shared" si="0"/>
        <v>木</v>
      </c>
      <c r="U10" s="30" t="str">
        <f t="shared" si="0"/>
        <v>金</v>
      </c>
      <c r="V10" s="30" t="str">
        <f t="shared" si="0"/>
        <v>土</v>
      </c>
      <c r="W10" s="30" t="str">
        <f t="shared" si="0"/>
        <v>日</v>
      </c>
      <c r="X10" s="30" t="str">
        <f t="shared" si="0"/>
        <v>月</v>
      </c>
      <c r="Y10" s="30" t="str">
        <f t="shared" si="0"/>
        <v>火</v>
      </c>
      <c r="Z10" s="30" t="str">
        <f t="shared" si="0"/>
        <v>水</v>
      </c>
      <c r="AA10" s="30" t="str">
        <f t="shared" si="0"/>
        <v>木</v>
      </c>
      <c r="AB10" s="30" t="str">
        <f t="shared" si="0"/>
        <v>金</v>
      </c>
      <c r="AC10" s="30" t="str">
        <f t="shared" si="0"/>
        <v>土</v>
      </c>
      <c r="AD10" s="30" t="str">
        <f t="shared" si="0"/>
        <v>日</v>
      </c>
      <c r="AE10" s="30" t="str">
        <f t="shared" si="0"/>
        <v>月</v>
      </c>
      <c r="AF10" s="30" t="str">
        <f t="shared" si="0"/>
        <v>火</v>
      </c>
      <c r="AG10" s="30" t="str">
        <f t="shared" si="0"/>
        <v>水</v>
      </c>
      <c r="AH10" s="30" t="str">
        <f t="shared" si="0"/>
        <v>木</v>
      </c>
      <c r="AI10" s="30" t="str">
        <f t="shared" si="0"/>
        <v>金</v>
      </c>
      <c r="AJ10" s="30" t="str">
        <f t="shared" si="0"/>
        <v>土</v>
      </c>
      <c r="AK10" s="30" t="str">
        <f t="shared" si="0"/>
        <v>日</v>
      </c>
      <c r="AL10" s="30" t="str">
        <f t="shared" si="0"/>
        <v>月</v>
      </c>
      <c r="AM10" s="30" t="str">
        <f t="shared" si="0"/>
        <v/>
      </c>
      <c r="AN10" s="30" t="str">
        <f t="shared" si="0"/>
        <v>火</v>
      </c>
      <c r="AO10" s="30" t="str">
        <f t="shared" ref="AO10:BT10" si="1">IF(ISNUMBER(AO9),TEXT(AO9,"aaa"),"")</f>
        <v>水</v>
      </c>
      <c r="AP10" s="30" t="str">
        <f t="shared" si="1"/>
        <v>木</v>
      </c>
      <c r="AQ10" s="30" t="str">
        <f t="shared" si="1"/>
        <v>金</v>
      </c>
      <c r="AR10" s="30" t="str">
        <f t="shared" si="1"/>
        <v>土</v>
      </c>
      <c r="AS10" s="30" t="str">
        <f t="shared" si="1"/>
        <v>日</v>
      </c>
      <c r="AT10" s="30" t="str">
        <f t="shared" si="1"/>
        <v>月</v>
      </c>
      <c r="AU10" s="30" t="str">
        <f t="shared" si="1"/>
        <v>火</v>
      </c>
      <c r="AV10" s="30" t="str">
        <f t="shared" si="1"/>
        <v>水</v>
      </c>
      <c r="AW10" s="30" t="str">
        <f t="shared" si="1"/>
        <v>木</v>
      </c>
      <c r="AX10" s="30" t="str">
        <f t="shared" si="1"/>
        <v>金</v>
      </c>
      <c r="AY10" s="30" t="str">
        <f t="shared" si="1"/>
        <v>土</v>
      </c>
      <c r="AZ10" s="30" t="str">
        <f t="shared" si="1"/>
        <v>日</v>
      </c>
      <c r="BA10" s="30" t="str">
        <f t="shared" si="1"/>
        <v>月</v>
      </c>
      <c r="BB10" s="30" t="str">
        <f t="shared" si="1"/>
        <v>火</v>
      </c>
      <c r="BC10" s="30" t="str">
        <f t="shared" si="1"/>
        <v>水</v>
      </c>
      <c r="BD10" s="30" t="str">
        <f t="shared" si="1"/>
        <v>木</v>
      </c>
      <c r="BE10" s="30" t="str">
        <f t="shared" si="1"/>
        <v>金</v>
      </c>
      <c r="BF10" s="30" t="str">
        <f t="shared" si="1"/>
        <v>土</v>
      </c>
      <c r="BG10" s="30" t="str">
        <f t="shared" si="1"/>
        <v>日</v>
      </c>
      <c r="BH10" s="30" t="str">
        <f t="shared" si="1"/>
        <v>月</v>
      </c>
      <c r="BI10" s="30" t="str">
        <f t="shared" si="1"/>
        <v>火</v>
      </c>
      <c r="BJ10" s="30" t="str">
        <f t="shared" si="1"/>
        <v>水</v>
      </c>
      <c r="BK10" s="30" t="str">
        <f t="shared" si="1"/>
        <v>木</v>
      </c>
      <c r="BL10" s="30" t="str">
        <f t="shared" si="1"/>
        <v>金</v>
      </c>
      <c r="BM10" s="30" t="str">
        <f t="shared" si="1"/>
        <v>土</v>
      </c>
      <c r="BN10" s="30" t="str">
        <f t="shared" si="1"/>
        <v>日</v>
      </c>
      <c r="BO10" s="30" t="str">
        <f t="shared" si="1"/>
        <v>月</v>
      </c>
      <c r="BP10" s="30" t="str">
        <f t="shared" si="1"/>
        <v>火</v>
      </c>
      <c r="BQ10" s="30" t="str">
        <f t="shared" si="1"/>
        <v>水</v>
      </c>
      <c r="BR10" s="30" t="str">
        <f t="shared" si="1"/>
        <v>木</v>
      </c>
      <c r="BS10" s="30" t="str">
        <f t="shared" si="1"/>
        <v>金</v>
      </c>
      <c r="BT10" s="30" t="str">
        <f t="shared" si="1"/>
        <v>土</v>
      </c>
      <c r="BU10" s="30" t="str">
        <f t="shared" ref="BU10:CZ10" si="2">IF(ISNUMBER(BU9),TEXT(BU9,"aaa"),"")</f>
        <v>日</v>
      </c>
      <c r="BV10" s="30" t="str">
        <f t="shared" si="2"/>
        <v>月</v>
      </c>
      <c r="BW10" s="30" t="str">
        <f t="shared" si="2"/>
        <v>火</v>
      </c>
      <c r="BX10" s="30" t="str">
        <f t="shared" si="2"/>
        <v>水</v>
      </c>
      <c r="BY10" s="30" t="str">
        <f t="shared" si="2"/>
        <v>木</v>
      </c>
      <c r="BZ10" s="30" t="str">
        <f t="shared" si="2"/>
        <v>金</v>
      </c>
      <c r="CA10" s="30" t="str">
        <f t="shared" si="2"/>
        <v>土</v>
      </c>
      <c r="CB10" s="30" t="str">
        <f t="shared" si="2"/>
        <v>日</v>
      </c>
      <c r="CC10" s="30" t="str">
        <f t="shared" si="2"/>
        <v>月</v>
      </c>
      <c r="CD10" s="30" t="str">
        <f t="shared" si="2"/>
        <v>火</v>
      </c>
      <c r="CE10" s="30" t="str">
        <f t="shared" si="2"/>
        <v>水</v>
      </c>
      <c r="CF10" s="30" t="str">
        <f t="shared" si="2"/>
        <v>木</v>
      </c>
      <c r="CG10" s="30" t="str">
        <f t="shared" si="2"/>
        <v>金</v>
      </c>
      <c r="CH10" s="30" t="str">
        <f t="shared" si="2"/>
        <v>土</v>
      </c>
      <c r="CI10" s="30" t="str">
        <f t="shared" si="2"/>
        <v>日</v>
      </c>
      <c r="CJ10" s="30" t="str">
        <f t="shared" si="2"/>
        <v>月</v>
      </c>
      <c r="CK10" s="30" t="str">
        <f t="shared" si="2"/>
        <v>火</v>
      </c>
      <c r="CL10" s="30" t="str">
        <f t="shared" si="2"/>
        <v>水</v>
      </c>
      <c r="CM10" s="30" t="str">
        <f t="shared" si="2"/>
        <v>木</v>
      </c>
      <c r="CN10" s="30" t="str">
        <f t="shared" si="2"/>
        <v>金</v>
      </c>
      <c r="CO10" s="30" t="str">
        <f t="shared" si="2"/>
        <v>土</v>
      </c>
      <c r="CP10" s="30" t="str">
        <f t="shared" si="2"/>
        <v>日</v>
      </c>
      <c r="CQ10" s="30" t="str">
        <f t="shared" si="2"/>
        <v>月</v>
      </c>
      <c r="CR10" s="30" t="str">
        <f t="shared" si="2"/>
        <v>火</v>
      </c>
      <c r="CS10" s="30" t="str">
        <f t="shared" si="2"/>
        <v>水</v>
      </c>
      <c r="CT10" s="30" t="str">
        <f t="shared" si="2"/>
        <v>木</v>
      </c>
      <c r="CU10" s="30" t="str">
        <f t="shared" si="2"/>
        <v>金</v>
      </c>
      <c r="CV10" s="30" t="str">
        <f t="shared" si="2"/>
        <v>土</v>
      </c>
      <c r="CW10" s="30" t="str">
        <f t="shared" si="2"/>
        <v>日</v>
      </c>
      <c r="CX10" s="49"/>
    </row>
    <row r="11" spans="1:102" s="3" customFormat="1" ht="24" customHeight="1" x14ac:dyDescent="0.3">
      <c r="A11" s="22"/>
      <c r="B11" s="60"/>
      <c r="C11" s="61"/>
      <c r="D11" s="22"/>
      <c r="E11" s="34"/>
      <c r="F11" s="34"/>
      <c r="G11" s="39" t="str">
        <f t="shared" ref="G11:G40" si="3">IF(AND(ISNUMBER(E11),ISNUMBER(F11)),F11-E11+1,"")</f>
        <v/>
      </c>
      <c r="H11" s="40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</row>
    <row r="12" spans="1:102" s="3" customFormat="1" ht="24" customHeight="1" x14ac:dyDescent="0.3">
      <c r="A12" s="23"/>
      <c r="B12" s="46"/>
      <c r="C12" s="47"/>
      <c r="D12" s="23"/>
      <c r="E12" s="35"/>
      <c r="F12" s="35"/>
      <c r="G12" s="41" t="str">
        <f t="shared" si="3"/>
        <v/>
      </c>
      <c r="H12" s="42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</row>
    <row r="13" spans="1:102" s="3" customFormat="1" ht="24" customHeight="1" x14ac:dyDescent="0.3">
      <c r="A13" s="23"/>
      <c r="B13" s="46"/>
      <c r="C13" s="47"/>
      <c r="D13" s="23"/>
      <c r="E13" s="35"/>
      <c r="F13" s="35"/>
      <c r="G13" s="41" t="str">
        <f t="shared" si="3"/>
        <v/>
      </c>
      <c r="H13" s="42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</row>
    <row r="14" spans="1:102" s="3" customFormat="1" ht="24" customHeight="1" x14ac:dyDescent="0.3">
      <c r="A14" s="23"/>
      <c r="B14" s="46"/>
      <c r="C14" s="47"/>
      <c r="D14" s="23"/>
      <c r="E14" s="35"/>
      <c r="F14" s="35"/>
      <c r="G14" s="41" t="str">
        <f t="shared" si="3"/>
        <v/>
      </c>
      <c r="H14" s="42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</row>
    <row r="15" spans="1:102" ht="24" customHeight="1" x14ac:dyDescent="0.3">
      <c r="A15" s="24"/>
      <c r="B15" s="46"/>
      <c r="C15" s="47"/>
      <c r="D15" s="23"/>
      <c r="E15" s="35"/>
      <c r="F15" s="35"/>
      <c r="G15" s="41" t="str">
        <f t="shared" si="3"/>
        <v/>
      </c>
      <c r="H15" s="42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</row>
    <row r="16" spans="1:102" ht="24" customHeight="1" x14ac:dyDescent="0.3">
      <c r="A16" s="24"/>
      <c r="B16" s="46"/>
      <c r="C16" s="47"/>
      <c r="D16" s="23"/>
      <c r="E16" s="35"/>
      <c r="F16" s="35"/>
      <c r="G16" s="41" t="str">
        <f t="shared" si="3"/>
        <v/>
      </c>
      <c r="H16" s="42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</row>
    <row r="17" spans="1:102" ht="24" customHeight="1" x14ac:dyDescent="0.3">
      <c r="A17" s="24"/>
      <c r="B17" s="46"/>
      <c r="C17" s="47"/>
      <c r="D17" s="23"/>
      <c r="E17" s="35"/>
      <c r="F17" s="35"/>
      <c r="G17" s="41" t="str">
        <f t="shared" si="3"/>
        <v/>
      </c>
      <c r="H17" s="42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</row>
    <row r="18" spans="1:102" ht="24" customHeight="1" x14ac:dyDescent="0.3">
      <c r="A18" s="24"/>
      <c r="B18" s="46"/>
      <c r="C18" s="47"/>
      <c r="D18" s="23"/>
      <c r="E18" s="35"/>
      <c r="F18" s="35"/>
      <c r="G18" s="41" t="str">
        <f t="shared" si="3"/>
        <v/>
      </c>
      <c r="H18" s="42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</row>
    <row r="19" spans="1:102" ht="24" customHeight="1" x14ac:dyDescent="0.3">
      <c r="A19" s="24"/>
      <c r="B19" s="46"/>
      <c r="C19" s="47"/>
      <c r="D19" s="23"/>
      <c r="E19" s="35"/>
      <c r="F19" s="35"/>
      <c r="G19" s="41" t="str">
        <f t="shared" si="3"/>
        <v/>
      </c>
      <c r="H19" s="42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</row>
    <row r="20" spans="1:102" ht="24" customHeight="1" x14ac:dyDescent="0.3">
      <c r="A20" s="24"/>
      <c r="B20" s="46"/>
      <c r="C20" s="47"/>
      <c r="D20" s="23"/>
      <c r="E20" s="35"/>
      <c r="F20" s="35"/>
      <c r="G20" s="41" t="str">
        <f t="shared" si="3"/>
        <v/>
      </c>
      <c r="H20" s="42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</row>
    <row r="21" spans="1:102" ht="24" customHeight="1" x14ac:dyDescent="0.3">
      <c r="A21" s="24"/>
      <c r="B21" s="46"/>
      <c r="C21" s="47"/>
      <c r="D21" s="23"/>
      <c r="E21" s="35"/>
      <c r="F21" s="35"/>
      <c r="G21" s="41" t="str">
        <f t="shared" si="3"/>
        <v/>
      </c>
      <c r="H21" s="42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</row>
    <row r="22" spans="1:102" ht="24" customHeight="1" x14ac:dyDescent="0.3">
      <c r="A22" s="24"/>
      <c r="B22" s="46"/>
      <c r="C22" s="47"/>
      <c r="D22" s="23"/>
      <c r="E22" s="35"/>
      <c r="F22" s="35"/>
      <c r="G22" s="41" t="str">
        <f t="shared" si="3"/>
        <v/>
      </c>
      <c r="H22" s="42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</row>
    <row r="23" spans="1:102" ht="24" customHeight="1" x14ac:dyDescent="0.3">
      <c r="A23" s="24"/>
      <c r="B23" s="46"/>
      <c r="C23" s="47"/>
      <c r="D23" s="23"/>
      <c r="E23" s="35"/>
      <c r="F23" s="35"/>
      <c r="G23" s="41" t="str">
        <f t="shared" si="3"/>
        <v/>
      </c>
      <c r="H23" s="42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  <c r="CR23" s="24"/>
      <c r="CS23" s="24"/>
      <c r="CT23" s="24"/>
      <c r="CU23" s="24"/>
      <c r="CV23" s="24"/>
      <c r="CW23" s="24"/>
      <c r="CX23" s="24"/>
    </row>
    <row r="24" spans="1:102" ht="24" customHeight="1" x14ac:dyDescent="0.3">
      <c r="A24" s="24"/>
      <c r="B24" s="46"/>
      <c r="C24" s="47"/>
      <c r="D24" s="23"/>
      <c r="E24" s="35"/>
      <c r="F24" s="35"/>
      <c r="G24" s="41" t="str">
        <f t="shared" si="3"/>
        <v/>
      </c>
      <c r="H24" s="42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</row>
    <row r="25" spans="1:102" ht="24" customHeight="1" x14ac:dyDescent="0.3">
      <c r="A25" s="24"/>
      <c r="B25" s="46"/>
      <c r="C25" s="47"/>
      <c r="D25" s="23"/>
      <c r="E25" s="35"/>
      <c r="F25" s="35"/>
      <c r="G25" s="41" t="str">
        <f t="shared" si="3"/>
        <v/>
      </c>
      <c r="H25" s="42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</row>
    <row r="26" spans="1:102" ht="24" customHeight="1" x14ac:dyDescent="0.3">
      <c r="A26" s="24"/>
      <c r="B26" s="46"/>
      <c r="C26" s="47"/>
      <c r="D26" s="23"/>
      <c r="E26" s="35"/>
      <c r="F26" s="35"/>
      <c r="G26" s="41" t="str">
        <f t="shared" si="3"/>
        <v/>
      </c>
      <c r="H26" s="42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</row>
    <row r="27" spans="1:102" ht="24" customHeight="1" x14ac:dyDescent="0.3">
      <c r="A27" s="24"/>
      <c r="B27" s="46"/>
      <c r="C27" s="47"/>
      <c r="D27" s="23"/>
      <c r="E27" s="35"/>
      <c r="F27" s="35"/>
      <c r="G27" s="41" t="str">
        <f t="shared" si="3"/>
        <v/>
      </c>
      <c r="H27" s="42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</row>
    <row r="28" spans="1:102" ht="24" customHeight="1" x14ac:dyDescent="0.3">
      <c r="A28" s="24"/>
      <c r="B28" s="46"/>
      <c r="C28" s="47"/>
      <c r="D28" s="23"/>
      <c r="E28" s="35"/>
      <c r="F28" s="35"/>
      <c r="G28" s="41" t="str">
        <f t="shared" si="3"/>
        <v/>
      </c>
      <c r="H28" s="42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</row>
    <row r="29" spans="1:102" ht="24" customHeight="1" x14ac:dyDescent="0.3">
      <c r="A29" s="24"/>
      <c r="B29" s="46"/>
      <c r="C29" s="47"/>
      <c r="D29" s="23"/>
      <c r="E29" s="35"/>
      <c r="F29" s="35"/>
      <c r="G29" s="41" t="str">
        <f t="shared" si="3"/>
        <v/>
      </c>
      <c r="H29" s="42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</row>
    <row r="30" spans="1:102" ht="24" customHeight="1" x14ac:dyDescent="0.3">
      <c r="A30" s="24"/>
      <c r="B30" s="46"/>
      <c r="C30" s="47"/>
      <c r="D30" s="23"/>
      <c r="E30" s="35"/>
      <c r="F30" s="35"/>
      <c r="G30" s="41" t="str">
        <f t="shared" si="3"/>
        <v/>
      </c>
      <c r="H30" s="42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24"/>
      <c r="CX30" s="24"/>
    </row>
    <row r="31" spans="1:102" ht="24" customHeight="1" x14ac:dyDescent="0.3">
      <c r="A31" s="24"/>
      <c r="B31" s="46"/>
      <c r="C31" s="47"/>
      <c r="D31" s="23"/>
      <c r="E31" s="35"/>
      <c r="F31" s="35"/>
      <c r="G31" s="41" t="str">
        <f t="shared" si="3"/>
        <v/>
      </c>
      <c r="H31" s="42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24"/>
      <c r="CX31" s="24"/>
    </row>
    <row r="32" spans="1:102" ht="24" customHeight="1" x14ac:dyDescent="0.3">
      <c r="A32" s="24"/>
      <c r="B32" s="46"/>
      <c r="C32" s="47"/>
      <c r="D32" s="23"/>
      <c r="E32" s="35"/>
      <c r="F32" s="35"/>
      <c r="G32" s="41" t="str">
        <f t="shared" si="3"/>
        <v/>
      </c>
      <c r="H32" s="42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</row>
    <row r="33" spans="1:102" ht="24" customHeight="1" x14ac:dyDescent="0.3">
      <c r="A33" s="24"/>
      <c r="B33" s="46"/>
      <c r="C33" s="47"/>
      <c r="D33" s="23"/>
      <c r="E33" s="35"/>
      <c r="F33" s="35"/>
      <c r="G33" s="41" t="str">
        <f t="shared" si="3"/>
        <v/>
      </c>
      <c r="H33" s="42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</row>
    <row r="34" spans="1:102" ht="24" customHeight="1" x14ac:dyDescent="0.3">
      <c r="A34" s="24"/>
      <c r="B34" s="46"/>
      <c r="C34" s="47"/>
      <c r="D34" s="23"/>
      <c r="E34" s="35"/>
      <c r="F34" s="35"/>
      <c r="G34" s="41" t="str">
        <f t="shared" si="3"/>
        <v/>
      </c>
      <c r="H34" s="42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</row>
    <row r="35" spans="1:102" ht="24" customHeight="1" x14ac:dyDescent="0.3">
      <c r="A35" s="24"/>
      <c r="B35" s="46"/>
      <c r="C35" s="47"/>
      <c r="D35" s="23"/>
      <c r="E35" s="35"/>
      <c r="F35" s="35"/>
      <c r="G35" s="41" t="str">
        <f t="shared" si="3"/>
        <v/>
      </c>
      <c r="H35" s="42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</row>
    <row r="36" spans="1:102" ht="24" customHeight="1" x14ac:dyDescent="0.3">
      <c r="A36" s="24"/>
      <c r="B36" s="46"/>
      <c r="C36" s="47"/>
      <c r="D36" s="23"/>
      <c r="E36" s="35"/>
      <c r="F36" s="35"/>
      <c r="G36" s="41" t="str">
        <f t="shared" si="3"/>
        <v/>
      </c>
      <c r="H36" s="42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</row>
    <row r="37" spans="1:102" ht="24" customHeight="1" x14ac:dyDescent="0.3">
      <c r="A37" s="24"/>
      <c r="B37" s="46"/>
      <c r="C37" s="47"/>
      <c r="D37" s="23"/>
      <c r="E37" s="35"/>
      <c r="F37" s="35"/>
      <c r="G37" s="41" t="str">
        <f t="shared" si="3"/>
        <v/>
      </c>
      <c r="H37" s="42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</row>
    <row r="38" spans="1:102" ht="24" customHeight="1" x14ac:dyDescent="0.3">
      <c r="A38" s="24"/>
      <c r="B38" s="46"/>
      <c r="C38" s="47"/>
      <c r="D38" s="23"/>
      <c r="E38" s="35"/>
      <c r="F38" s="35"/>
      <c r="G38" s="41" t="str">
        <f t="shared" si="3"/>
        <v/>
      </c>
      <c r="H38" s="42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4"/>
      <c r="CK38" s="24"/>
      <c r="CL38" s="24"/>
      <c r="CM38" s="24"/>
      <c r="CN38" s="24"/>
      <c r="CO38" s="24"/>
      <c r="CP38" s="24"/>
      <c r="CQ38" s="24"/>
      <c r="CR38" s="24"/>
      <c r="CS38" s="24"/>
      <c r="CT38" s="24"/>
      <c r="CU38" s="24"/>
      <c r="CV38" s="24"/>
      <c r="CW38" s="24"/>
      <c r="CX38" s="24"/>
    </row>
    <row r="39" spans="1:102" ht="24" customHeight="1" x14ac:dyDescent="0.3">
      <c r="A39" s="24"/>
      <c r="B39" s="46"/>
      <c r="C39" s="47"/>
      <c r="D39" s="23"/>
      <c r="E39" s="35"/>
      <c r="F39" s="35"/>
      <c r="G39" s="41" t="str">
        <f t="shared" si="3"/>
        <v/>
      </c>
      <c r="H39" s="42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</row>
    <row r="40" spans="1:102" ht="24" customHeight="1" x14ac:dyDescent="0.3">
      <c r="A40" s="24"/>
      <c r="B40" s="46"/>
      <c r="C40" s="47"/>
      <c r="D40" s="23"/>
      <c r="E40" s="35"/>
      <c r="F40" s="35"/>
      <c r="G40" s="41" t="str">
        <f t="shared" si="3"/>
        <v/>
      </c>
      <c r="H40" s="42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</row>
  </sheetData>
  <mergeCells count="46">
    <mergeCell ref="B40:C40"/>
    <mergeCell ref="A4:B4"/>
    <mergeCell ref="B24:C24"/>
    <mergeCell ref="G9:G10"/>
    <mergeCell ref="BS8:CW8"/>
    <mergeCell ref="B15:C15"/>
    <mergeCell ref="B30:C30"/>
    <mergeCell ref="B33:C33"/>
    <mergeCell ref="A9:A10"/>
    <mergeCell ref="B20:C20"/>
    <mergeCell ref="B36:C36"/>
    <mergeCell ref="B32:C32"/>
    <mergeCell ref="B26:C26"/>
    <mergeCell ref="B35:C35"/>
    <mergeCell ref="A3:B3"/>
    <mergeCell ref="CX9:CX10"/>
    <mergeCell ref="B13:C13"/>
    <mergeCell ref="B38:C38"/>
    <mergeCell ref="D9:D10"/>
    <mergeCell ref="B29:C29"/>
    <mergeCell ref="F9:F10"/>
    <mergeCell ref="B19:C19"/>
    <mergeCell ref="B34:C34"/>
    <mergeCell ref="B37:C37"/>
    <mergeCell ref="A5:B5"/>
    <mergeCell ref="B28:C28"/>
    <mergeCell ref="B39:C39"/>
    <mergeCell ref="B21:C21"/>
    <mergeCell ref="E9:E10"/>
    <mergeCell ref="AN8:BR8"/>
    <mergeCell ref="A7:B7"/>
    <mergeCell ref="B11:C11"/>
    <mergeCell ref="B23:C23"/>
    <mergeCell ref="B14:C14"/>
    <mergeCell ref="B17:C17"/>
    <mergeCell ref="I8:AM8"/>
    <mergeCell ref="B27:C27"/>
    <mergeCell ref="B9:C10"/>
    <mergeCell ref="A6:B6"/>
    <mergeCell ref="B12:C12"/>
    <mergeCell ref="B16:C16"/>
    <mergeCell ref="H9:H10"/>
    <mergeCell ref="B25:C25"/>
    <mergeCell ref="B22:C22"/>
    <mergeCell ref="B31:C31"/>
    <mergeCell ref="B18:C18"/>
  </mergeCells>
  <phoneticPr fontId="1"/>
  <conditionalFormatting sqref="I9:CW40">
    <cfRule type="expression" dxfId="3" priority="2" stopIfTrue="1">
      <formula>NOT(ISNUMBER(I$9))</formula>
    </cfRule>
    <cfRule type="expression" dxfId="2" priority="3" stopIfTrue="1">
      <formula>OR(WEEKDAY(I$9)=1,COUNTIF(祝日一覧,I$9)&gt;0)</formula>
    </cfRule>
    <cfRule type="expression" dxfId="1" priority="4" stopIfTrue="1">
      <formula>WEEKDAY(I$9)=7</formula>
    </cfRule>
  </conditionalFormatting>
  <conditionalFormatting sqref="I11:CW40">
    <cfRule type="expression" dxfId="0" priority="1" stopIfTrue="1">
      <formula>AND(ISNUMBER(I$9),ISNUMBER($E11),ISNUMBER($F11),I$9&gt;=$E11,I$9&lt;=$F11)</formula>
    </cfRule>
  </conditionalFormatting>
  <printOptions horizontalCentered="1"/>
  <pageMargins left="0.19685039370078741" right="0.19685039370078741" top="0.35433070866141742" bottom="0.35433070866141742" header="0.31496062992125978" footer="0.31496062992125978"/>
  <pageSetup paperSize="8" orientation="landscape" horizontalDpi="1200" verticalDpi="1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36"/>
  <sheetViews>
    <sheetView workbookViewId="0"/>
  </sheetViews>
  <sheetFormatPr defaultRowHeight="14.4" x14ac:dyDescent="0.3"/>
  <cols>
    <col min="1" max="1" width="16" style="36" customWidth="1"/>
    <col min="2" max="2" width="20" style="36" customWidth="1"/>
  </cols>
  <sheetData>
    <row r="1" spans="1:4" x14ac:dyDescent="0.3">
      <c r="A1" s="43" t="s">
        <v>16</v>
      </c>
      <c r="B1" s="43" t="s">
        <v>17</v>
      </c>
      <c r="D1" s="44" t="s">
        <v>18</v>
      </c>
    </row>
    <row r="2" spans="1:4" x14ac:dyDescent="0.3">
      <c r="A2" s="45">
        <v>46023</v>
      </c>
      <c r="B2" s="44" t="s">
        <v>19</v>
      </c>
      <c r="D2" s="44" t="s">
        <v>20</v>
      </c>
    </row>
    <row r="3" spans="1:4" x14ac:dyDescent="0.3">
      <c r="A3" s="45">
        <v>46034</v>
      </c>
      <c r="B3" s="44" t="s">
        <v>21</v>
      </c>
    </row>
    <row r="4" spans="1:4" x14ac:dyDescent="0.3">
      <c r="A4" s="45">
        <v>46064</v>
      </c>
      <c r="B4" s="44" t="s">
        <v>22</v>
      </c>
    </row>
    <row r="5" spans="1:4" x14ac:dyDescent="0.3">
      <c r="A5" s="45">
        <v>46076</v>
      </c>
      <c r="B5" s="44" t="s">
        <v>23</v>
      </c>
    </row>
    <row r="6" spans="1:4" x14ac:dyDescent="0.3">
      <c r="A6" s="45">
        <v>46101</v>
      </c>
      <c r="B6" s="44" t="s">
        <v>24</v>
      </c>
    </row>
    <row r="7" spans="1:4" x14ac:dyDescent="0.3">
      <c r="A7" s="45">
        <v>46141</v>
      </c>
      <c r="B7" s="44" t="s">
        <v>25</v>
      </c>
    </row>
    <row r="8" spans="1:4" x14ac:dyDescent="0.3">
      <c r="A8" s="45">
        <v>46145</v>
      </c>
      <c r="B8" s="44" t="s">
        <v>26</v>
      </c>
    </row>
    <row r="9" spans="1:4" x14ac:dyDescent="0.3">
      <c r="A9" s="45">
        <v>46146</v>
      </c>
      <c r="B9" s="44" t="s">
        <v>27</v>
      </c>
    </row>
    <row r="10" spans="1:4" x14ac:dyDescent="0.3">
      <c r="A10" s="45">
        <v>46147</v>
      </c>
      <c r="B10" s="44" t="s">
        <v>28</v>
      </c>
    </row>
    <row r="11" spans="1:4" x14ac:dyDescent="0.3">
      <c r="A11" s="45">
        <v>46148</v>
      </c>
      <c r="B11" s="44" t="s">
        <v>29</v>
      </c>
    </row>
    <row r="12" spans="1:4" x14ac:dyDescent="0.3">
      <c r="A12" s="45">
        <v>46223</v>
      </c>
      <c r="B12" s="44" t="s">
        <v>30</v>
      </c>
    </row>
    <row r="13" spans="1:4" x14ac:dyDescent="0.3">
      <c r="A13" s="45">
        <v>46245</v>
      </c>
      <c r="B13" s="44" t="s">
        <v>31</v>
      </c>
    </row>
    <row r="14" spans="1:4" x14ac:dyDescent="0.3">
      <c r="A14" s="45">
        <v>46286</v>
      </c>
      <c r="B14" s="44" t="s">
        <v>32</v>
      </c>
    </row>
    <row r="15" spans="1:4" x14ac:dyDescent="0.3">
      <c r="A15" s="45">
        <v>46287</v>
      </c>
      <c r="B15" s="44" t="s">
        <v>33</v>
      </c>
    </row>
    <row r="16" spans="1:4" x14ac:dyDescent="0.3">
      <c r="A16" s="45">
        <v>46288</v>
      </c>
      <c r="B16" s="44" t="s">
        <v>34</v>
      </c>
    </row>
    <row r="17" spans="1:2" x14ac:dyDescent="0.3">
      <c r="A17" s="45">
        <v>46307</v>
      </c>
      <c r="B17" s="44" t="s">
        <v>35</v>
      </c>
    </row>
    <row r="18" spans="1:2" x14ac:dyDescent="0.3">
      <c r="A18" s="45">
        <v>46329</v>
      </c>
      <c r="B18" s="44" t="s">
        <v>36</v>
      </c>
    </row>
    <row r="19" spans="1:2" x14ac:dyDescent="0.3">
      <c r="A19" s="45">
        <v>46349</v>
      </c>
      <c r="B19" s="44" t="s">
        <v>37</v>
      </c>
    </row>
    <row r="20" spans="1:2" x14ac:dyDescent="0.3">
      <c r="A20" s="45">
        <v>46388</v>
      </c>
      <c r="B20" s="44" t="s">
        <v>19</v>
      </c>
    </row>
    <row r="21" spans="1:2" x14ac:dyDescent="0.3">
      <c r="A21" s="45">
        <v>46398</v>
      </c>
      <c r="B21" s="44" t="s">
        <v>21</v>
      </c>
    </row>
    <row r="22" spans="1:2" x14ac:dyDescent="0.3">
      <c r="A22" s="45">
        <v>46429</v>
      </c>
      <c r="B22" s="44" t="s">
        <v>22</v>
      </c>
    </row>
    <row r="23" spans="1:2" x14ac:dyDescent="0.3">
      <c r="A23" s="45">
        <v>46441</v>
      </c>
      <c r="B23" s="44" t="s">
        <v>23</v>
      </c>
    </row>
    <row r="24" spans="1:2" x14ac:dyDescent="0.3">
      <c r="A24" s="45">
        <v>46467</v>
      </c>
      <c r="B24" s="44" t="s">
        <v>24</v>
      </c>
    </row>
    <row r="25" spans="1:2" x14ac:dyDescent="0.3">
      <c r="A25" s="45">
        <v>46468</v>
      </c>
      <c r="B25" s="44" t="s">
        <v>29</v>
      </c>
    </row>
    <row r="26" spans="1:2" x14ac:dyDescent="0.3">
      <c r="A26" s="45">
        <v>46506</v>
      </c>
      <c r="B26" s="44" t="s">
        <v>25</v>
      </c>
    </row>
    <row r="27" spans="1:2" x14ac:dyDescent="0.3">
      <c r="A27" s="45">
        <v>46510</v>
      </c>
      <c r="B27" s="44" t="s">
        <v>26</v>
      </c>
    </row>
    <row r="28" spans="1:2" x14ac:dyDescent="0.3">
      <c r="A28" s="45">
        <v>46511</v>
      </c>
      <c r="B28" s="44" t="s">
        <v>27</v>
      </c>
    </row>
    <row r="29" spans="1:2" x14ac:dyDescent="0.3">
      <c r="A29" s="45">
        <v>46512</v>
      </c>
      <c r="B29" s="44" t="s">
        <v>28</v>
      </c>
    </row>
    <row r="30" spans="1:2" x14ac:dyDescent="0.3">
      <c r="A30" s="45">
        <v>46587</v>
      </c>
      <c r="B30" s="44" t="s">
        <v>30</v>
      </c>
    </row>
    <row r="31" spans="1:2" x14ac:dyDescent="0.3">
      <c r="A31" s="45">
        <v>46610</v>
      </c>
      <c r="B31" s="44" t="s">
        <v>31</v>
      </c>
    </row>
    <row r="32" spans="1:2" x14ac:dyDescent="0.3">
      <c r="A32" s="45">
        <v>46650</v>
      </c>
      <c r="B32" s="44" t="s">
        <v>32</v>
      </c>
    </row>
    <row r="33" spans="1:2" x14ac:dyDescent="0.3">
      <c r="A33" s="45">
        <v>46653</v>
      </c>
      <c r="B33" s="44" t="s">
        <v>34</v>
      </c>
    </row>
    <row r="34" spans="1:2" x14ac:dyDescent="0.3">
      <c r="A34" s="45">
        <v>46671</v>
      </c>
      <c r="B34" s="44" t="s">
        <v>35</v>
      </c>
    </row>
    <row r="35" spans="1:2" x14ac:dyDescent="0.3">
      <c r="A35" s="45">
        <v>46694</v>
      </c>
      <c r="B35" s="44" t="s">
        <v>36</v>
      </c>
    </row>
    <row r="36" spans="1:2" x14ac:dyDescent="0.3">
      <c r="A36" s="45">
        <v>46714</v>
      </c>
      <c r="B36" s="44" t="s">
        <v>37</v>
      </c>
    </row>
  </sheetData>
  <phoneticPr fontId="1"/>
  <pageMargins left="0.75" right="0.75" top="1" bottom="1" header="0.5" footer="0.5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Sheet1</vt:lpstr>
      <vt:lpstr>祝日</vt:lpstr>
      <vt:lpstr>Sheet1!Print_Area</vt:lpstr>
      <vt:lpstr>祝日!Print_Area</vt:lpstr>
      <vt:lpstr>祝日一覧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2026 toya</cp:lastModifiedBy>
  <dcterms:created xsi:type="dcterms:W3CDTF">2019-11-28T06:39:01Z</dcterms:created>
  <dcterms:modified xsi:type="dcterms:W3CDTF">2026-10-20T02:26:33Z</dcterms:modified>
</cp:coreProperties>
</file>